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Z:\2017\17045-14XT-PA-Suchy_potok\CD_Investora\Editovatelne\"/>
    </mc:Choice>
  </mc:AlternateContent>
  <bookViews>
    <workbookView xWindow="0" yWindow="0" windowWidth="21570" windowHeight="11565" xr2:uid="{00000000-000D-0000-FFFF-FFFF00000000}"/>
  </bookViews>
  <sheets>
    <sheet name="Rekapitulace zakázky" sheetId="1" r:id="rId1"/>
    <sheet name="17045-14XT-PA - Suchý pot..." sheetId="2" r:id="rId2"/>
    <sheet name="Pokyny pro vyplnění" sheetId="3" r:id="rId3"/>
  </sheets>
  <definedNames>
    <definedName name="_xlnm._FilterDatabase" localSheetId="1" hidden="1">'17045-14XT-PA - Suchý pot...'!$C$95:$L$325</definedName>
    <definedName name="_xlnm.Print_Titles" localSheetId="1">'17045-14XT-PA - Suchý pot...'!$95:$95</definedName>
    <definedName name="_xlnm.Print_Titles" localSheetId="0">'Rekapitulace zakázky'!$49:$49</definedName>
    <definedName name="_xlnm.Print_Area" localSheetId="1">'17045-14XT-PA - Suchý pot...'!$C$4:$K$40,'17045-14XT-PA - Suchý pot...'!$C$46:$K$75,'17045-14XT-PA - Suchý pot...'!$C$81:$L$325</definedName>
    <definedName name="_xlnm.Print_Area" localSheetId="0">'Rekapitulace zakázky'!$D$4:$AO$33,'Rekapitulace zakázky'!$C$39:$AQ$54</definedName>
  </definedNames>
  <calcPr calcId="171027"/>
</workbook>
</file>

<file path=xl/calcChain.xml><?xml version="1.0" encoding="utf-8"?>
<calcChain xmlns="http://schemas.openxmlformats.org/spreadsheetml/2006/main">
  <c r="BA53" i="1" l="1"/>
  <c r="AZ53" i="1"/>
  <c r="BI324" i="2"/>
  <c r="BH324" i="2"/>
  <c r="BG324" i="2"/>
  <c r="BF324" i="2"/>
  <c r="R324" i="2"/>
  <c r="Q324" i="2"/>
  <c r="X324" i="2"/>
  <c r="V324" i="2"/>
  <c r="T324" i="2"/>
  <c r="BK324" i="2"/>
  <c r="P324" i="2"/>
  <c r="K324" i="2" s="1"/>
  <c r="BE324" i="2" s="1"/>
  <c r="BI323" i="2"/>
  <c r="BH323" i="2"/>
  <c r="BG323" i="2"/>
  <c r="BF323" i="2"/>
  <c r="R323" i="2"/>
  <c r="Q323" i="2"/>
  <c r="X323" i="2"/>
  <c r="V323" i="2"/>
  <c r="T323" i="2"/>
  <c r="P323" i="2"/>
  <c r="BK323" i="2" s="1"/>
  <c r="BI322" i="2"/>
  <c r="BH322" i="2"/>
  <c r="BG322" i="2"/>
  <c r="BF322" i="2"/>
  <c r="R322" i="2"/>
  <c r="Q322" i="2"/>
  <c r="X322" i="2"/>
  <c r="V322" i="2"/>
  <c r="T322" i="2"/>
  <c r="P322" i="2"/>
  <c r="BI320" i="2"/>
  <c r="BH320" i="2"/>
  <c r="BG320" i="2"/>
  <c r="BF320" i="2"/>
  <c r="R320" i="2"/>
  <c r="Q320" i="2"/>
  <c r="X320" i="2"/>
  <c r="V320" i="2"/>
  <c r="T320" i="2"/>
  <c r="BK320" i="2"/>
  <c r="K320" i="2"/>
  <c r="BE320" i="2" s="1"/>
  <c r="P320" i="2"/>
  <c r="BI319" i="2"/>
  <c r="BH319" i="2"/>
  <c r="BG319" i="2"/>
  <c r="BF319" i="2"/>
  <c r="R319" i="2"/>
  <c r="Q319" i="2"/>
  <c r="X319" i="2"/>
  <c r="V319" i="2"/>
  <c r="T319" i="2"/>
  <c r="BK319" i="2"/>
  <c r="P319" i="2"/>
  <c r="K319" i="2" s="1"/>
  <c r="BE319" i="2" s="1"/>
  <c r="BI317" i="2"/>
  <c r="BH317" i="2"/>
  <c r="BG317" i="2"/>
  <c r="BF317" i="2"/>
  <c r="R317" i="2"/>
  <c r="Q317" i="2"/>
  <c r="X317" i="2"/>
  <c r="V317" i="2"/>
  <c r="T317" i="2"/>
  <c r="P317" i="2"/>
  <c r="BK317" i="2" s="1"/>
  <c r="BI315" i="2"/>
  <c r="BH315" i="2"/>
  <c r="BG315" i="2"/>
  <c r="BF315" i="2"/>
  <c r="R315" i="2"/>
  <c r="Q315" i="2"/>
  <c r="X315" i="2"/>
  <c r="V315" i="2"/>
  <c r="T315" i="2"/>
  <c r="P315" i="2"/>
  <c r="BI313" i="2"/>
  <c r="BH313" i="2"/>
  <c r="BG313" i="2"/>
  <c r="BF313" i="2"/>
  <c r="R313" i="2"/>
  <c r="Q313" i="2"/>
  <c r="X313" i="2"/>
  <c r="V313" i="2"/>
  <c r="T313" i="2"/>
  <c r="BK313" i="2"/>
  <c r="K313" i="2"/>
  <c r="BE313" i="2" s="1"/>
  <c r="P313" i="2"/>
  <c r="BI312" i="2"/>
  <c r="BH312" i="2"/>
  <c r="BG312" i="2"/>
  <c r="BF312" i="2"/>
  <c r="R312" i="2"/>
  <c r="R311" i="2" s="1"/>
  <c r="R310" i="2" s="1"/>
  <c r="J73" i="2" s="1"/>
  <c r="Q312" i="2"/>
  <c r="Q311" i="2" s="1"/>
  <c r="X312" i="2"/>
  <c r="X311" i="2" s="1"/>
  <c r="X310" i="2" s="1"/>
  <c r="V312" i="2"/>
  <c r="T312" i="2"/>
  <c r="T311" i="2" s="1"/>
  <c r="T310" i="2" s="1"/>
  <c r="BK312" i="2"/>
  <c r="K312" i="2"/>
  <c r="BE312" i="2" s="1"/>
  <c r="P312" i="2"/>
  <c r="J74" i="2"/>
  <c r="BI309" i="2"/>
  <c r="BH309" i="2"/>
  <c r="BG309" i="2"/>
  <c r="BF309" i="2"/>
  <c r="R309" i="2"/>
  <c r="Q309" i="2"/>
  <c r="X309" i="2"/>
  <c r="V309" i="2"/>
  <c r="T309" i="2"/>
  <c r="BK309" i="2"/>
  <c r="K309" i="2"/>
  <c r="BE309" i="2" s="1"/>
  <c r="P309" i="2"/>
  <c r="BI307" i="2"/>
  <c r="BH307" i="2"/>
  <c r="BG307" i="2"/>
  <c r="BF307" i="2"/>
  <c r="R307" i="2"/>
  <c r="Q307" i="2"/>
  <c r="X307" i="2"/>
  <c r="V307" i="2"/>
  <c r="T307" i="2"/>
  <c r="BK307" i="2"/>
  <c r="K307" i="2"/>
  <c r="BE307" i="2" s="1"/>
  <c r="P307" i="2"/>
  <c r="BI305" i="2"/>
  <c r="BH305" i="2"/>
  <c r="BG305" i="2"/>
  <c r="BF305" i="2"/>
  <c r="R305" i="2"/>
  <c r="R304" i="2" s="1"/>
  <c r="J72" i="2" s="1"/>
  <c r="Q305" i="2"/>
  <c r="Q304" i="2" s="1"/>
  <c r="I72" i="2" s="1"/>
  <c r="X305" i="2"/>
  <c r="X304" i="2" s="1"/>
  <c r="V305" i="2"/>
  <c r="V304" i="2" s="1"/>
  <c r="T305" i="2"/>
  <c r="T304" i="2" s="1"/>
  <c r="P305" i="2"/>
  <c r="BK305" i="2" s="1"/>
  <c r="BK304" i="2" s="1"/>
  <c r="K304" i="2" s="1"/>
  <c r="K72" i="2"/>
  <c r="BI303" i="2"/>
  <c r="BH303" i="2"/>
  <c r="BG303" i="2"/>
  <c r="BF303" i="2"/>
  <c r="R303" i="2"/>
  <c r="R302" i="2" s="1"/>
  <c r="J71" i="2" s="1"/>
  <c r="Q303" i="2"/>
  <c r="Q302" i="2" s="1"/>
  <c r="I71" i="2" s="1"/>
  <c r="X303" i="2"/>
  <c r="X302" i="2" s="1"/>
  <c r="V303" i="2"/>
  <c r="V302" i="2" s="1"/>
  <c r="T303" i="2"/>
  <c r="T302" i="2" s="1"/>
  <c r="P303" i="2"/>
  <c r="BK303" i="2" s="1"/>
  <c r="BK302" i="2" s="1"/>
  <c r="K302" i="2" s="1"/>
  <c r="K71" i="2" s="1"/>
  <c r="BI299" i="2"/>
  <c r="BH299" i="2"/>
  <c r="BG299" i="2"/>
  <c r="BF299" i="2"/>
  <c r="R299" i="2"/>
  <c r="Q299" i="2"/>
  <c r="X299" i="2"/>
  <c r="V299" i="2"/>
  <c r="T299" i="2"/>
  <c r="P299" i="2"/>
  <c r="BK299" i="2" s="1"/>
  <c r="BI297" i="2"/>
  <c r="BH297" i="2"/>
  <c r="BG297" i="2"/>
  <c r="BF297" i="2"/>
  <c r="R297" i="2"/>
  <c r="Q297" i="2"/>
  <c r="X297" i="2"/>
  <c r="V297" i="2"/>
  <c r="T297" i="2"/>
  <c r="P297" i="2"/>
  <c r="BI294" i="2"/>
  <c r="BH294" i="2"/>
  <c r="BG294" i="2"/>
  <c r="BF294" i="2"/>
  <c r="R294" i="2"/>
  <c r="Q294" i="2"/>
  <c r="X294" i="2"/>
  <c r="V294" i="2"/>
  <c r="T294" i="2"/>
  <c r="BK294" i="2"/>
  <c r="K294" i="2"/>
  <c r="BE294" i="2" s="1"/>
  <c r="P294" i="2"/>
  <c r="BI288" i="2"/>
  <c r="BH288" i="2"/>
  <c r="BG288" i="2"/>
  <c r="BF288" i="2"/>
  <c r="R288" i="2"/>
  <c r="Q288" i="2"/>
  <c r="X288" i="2"/>
  <c r="V288" i="2"/>
  <c r="T288" i="2"/>
  <c r="BK288" i="2"/>
  <c r="K288" i="2"/>
  <c r="BE288" i="2" s="1"/>
  <c r="P288" i="2"/>
  <c r="BI281" i="2"/>
  <c r="BH281" i="2"/>
  <c r="BG281" i="2"/>
  <c r="BF281" i="2"/>
  <c r="R281" i="2"/>
  <c r="Q281" i="2"/>
  <c r="X281" i="2"/>
  <c r="V281" i="2"/>
  <c r="T281" i="2"/>
  <c r="P281" i="2"/>
  <c r="BK281" i="2" s="1"/>
  <c r="BI279" i="2"/>
  <c r="BH279" i="2"/>
  <c r="BG279" i="2"/>
  <c r="BF279" i="2"/>
  <c r="R279" i="2"/>
  <c r="Q279" i="2"/>
  <c r="X279" i="2"/>
  <c r="V279" i="2"/>
  <c r="T279" i="2"/>
  <c r="P279" i="2"/>
  <c r="BI277" i="2"/>
  <c r="BH277" i="2"/>
  <c r="BG277" i="2"/>
  <c r="BF277" i="2"/>
  <c r="R277" i="2"/>
  <c r="Q277" i="2"/>
  <c r="X277" i="2"/>
  <c r="X276" i="2" s="1"/>
  <c r="V277" i="2"/>
  <c r="V276" i="2" s="1"/>
  <c r="T277" i="2"/>
  <c r="BK277" i="2"/>
  <c r="K277" i="2"/>
  <c r="BE277" i="2" s="1"/>
  <c r="P277" i="2"/>
  <c r="BI275" i="2"/>
  <c r="BH275" i="2"/>
  <c r="BG275" i="2"/>
  <c r="BF275" i="2"/>
  <c r="R275" i="2"/>
  <c r="Q275" i="2"/>
  <c r="X275" i="2"/>
  <c r="V275" i="2"/>
  <c r="T275" i="2"/>
  <c r="K275" i="2"/>
  <c r="BE275" i="2" s="1"/>
  <c r="P275" i="2"/>
  <c r="BK275" i="2" s="1"/>
  <c r="BI273" i="2"/>
  <c r="BH273" i="2"/>
  <c r="BG273" i="2"/>
  <c r="BF273" i="2"/>
  <c r="R273" i="2"/>
  <c r="R272" i="2" s="1"/>
  <c r="Q273" i="2"/>
  <c r="Q272" i="2" s="1"/>
  <c r="I69" i="2" s="1"/>
  <c r="X273" i="2"/>
  <c r="V273" i="2"/>
  <c r="V272" i="2" s="1"/>
  <c r="T273" i="2"/>
  <c r="T272" i="2" s="1"/>
  <c r="BK273" i="2"/>
  <c r="K273" i="2"/>
  <c r="BE273" i="2" s="1"/>
  <c r="P273" i="2"/>
  <c r="J69" i="2"/>
  <c r="BI270" i="2"/>
  <c r="BH270" i="2"/>
  <c r="BG270" i="2"/>
  <c r="BF270" i="2"/>
  <c r="R270" i="2"/>
  <c r="R269" i="2" s="1"/>
  <c r="Q270" i="2"/>
  <c r="Q269" i="2" s="1"/>
  <c r="I68" i="2" s="1"/>
  <c r="X270" i="2"/>
  <c r="X269" i="2" s="1"/>
  <c r="V270" i="2"/>
  <c r="V269" i="2" s="1"/>
  <c r="T270" i="2"/>
  <c r="T269" i="2" s="1"/>
  <c r="BK270" i="2"/>
  <c r="BK269" i="2" s="1"/>
  <c r="K269" i="2" s="1"/>
  <c r="K68" i="2" s="1"/>
  <c r="K270" i="2"/>
  <c r="BE270" i="2" s="1"/>
  <c r="P270" i="2"/>
  <c r="J68" i="2"/>
  <c r="BI261" i="2"/>
  <c r="BH261" i="2"/>
  <c r="BG261" i="2"/>
  <c r="BF261" i="2"/>
  <c r="R261" i="2"/>
  <c r="Q261" i="2"/>
  <c r="X261" i="2"/>
  <c r="V261" i="2"/>
  <c r="T261" i="2"/>
  <c r="BK261" i="2"/>
  <c r="P261" i="2"/>
  <c r="K261" i="2" s="1"/>
  <c r="BE261" i="2" s="1"/>
  <c r="BI260" i="2"/>
  <c r="BH260" i="2"/>
  <c r="BG260" i="2"/>
  <c r="BF260" i="2"/>
  <c r="R260" i="2"/>
  <c r="Q260" i="2"/>
  <c r="X260" i="2"/>
  <c r="V260" i="2"/>
  <c r="T260" i="2"/>
  <c r="K260" i="2"/>
  <c r="BE260" i="2" s="1"/>
  <c r="P260" i="2"/>
  <c r="BK260" i="2" s="1"/>
  <c r="BI258" i="2"/>
  <c r="BH258" i="2"/>
  <c r="BG258" i="2"/>
  <c r="BF258" i="2"/>
  <c r="R258" i="2"/>
  <c r="Q258" i="2"/>
  <c r="X258" i="2"/>
  <c r="V258" i="2"/>
  <c r="T258" i="2"/>
  <c r="P258" i="2"/>
  <c r="BI250" i="2"/>
  <c r="BH250" i="2"/>
  <c r="BG250" i="2"/>
  <c r="BF250" i="2"/>
  <c r="R250" i="2"/>
  <c r="Q250" i="2"/>
  <c r="X250" i="2"/>
  <c r="V250" i="2"/>
  <c r="T250" i="2"/>
  <c r="K250" i="2"/>
  <c r="BE250" i="2" s="1"/>
  <c r="P250" i="2"/>
  <c r="BK250" i="2" s="1"/>
  <c r="BI248" i="2"/>
  <c r="BH248" i="2"/>
  <c r="BG248" i="2"/>
  <c r="BF248" i="2"/>
  <c r="R248" i="2"/>
  <c r="Q248" i="2"/>
  <c r="X248" i="2"/>
  <c r="V248" i="2"/>
  <c r="T248" i="2"/>
  <c r="BK248" i="2"/>
  <c r="P248" i="2"/>
  <c r="K248" i="2" s="1"/>
  <c r="BE248" i="2" s="1"/>
  <c r="BI246" i="2"/>
  <c r="BH246" i="2"/>
  <c r="BG246" i="2"/>
  <c r="BF246" i="2"/>
  <c r="R246" i="2"/>
  <c r="Q246" i="2"/>
  <c r="X246" i="2"/>
  <c r="V246" i="2"/>
  <c r="T246" i="2"/>
  <c r="K246" i="2"/>
  <c r="BE246" i="2" s="1"/>
  <c r="P246" i="2"/>
  <c r="BK246" i="2" s="1"/>
  <c r="BI244" i="2"/>
  <c r="BH244" i="2"/>
  <c r="BG244" i="2"/>
  <c r="BF244" i="2"/>
  <c r="R244" i="2"/>
  <c r="R243" i="2" s="1"/>
  <c r="J67" i="2" s="1"/>
  <c r="Q244" i="2"/>
  <c r="X244" i="2"/>
  <c r="X243" i="2" s="1"/>
  <c r="V244" i="2"/>
  <c r="V243" i="2" s="1"/>
  <c r="T244" i="2"/>
  <c r="T243" i="2" s="1"/>
  <c r="P244" i="2"/>
  <c r="BI240" i="2"/>
  <c r="BH240" i="2"/>
  <c r="BG240" i="2"/>
  <c r="BF240" i="2"/>
  <c r="R240" i="2"/>
  <c r="Q240" i="2"/>
  <c r="X240" i="2"/>
  <c r="V240" i="2"/>
  <c r="T240" i="2"/>
  <c r="P240" i="2"/>
  <c r="BI238" i="2"/>
  <c r="BH238" i="2"/>
  <c r="BG238" i="2"/>
  <c r="BF238" i="2"/>
  <c r="R238" i="2"/>
  <c r="Q238" i="2"/>
  <c r="X238" i="2"/>
  <c r="V238" i="2"/>
  <c r="T238" i="2"/>
  <c r="K238" i="2"/>
  <c r="BE238" i="2" s="1"/>
  <c r="P238" i="2"/>
  <c r="BK238" i="2" s="1"/>
  <c r="BI235" i="2"/>
  <c r="BH235" i="2"/>
  <c r="BG235" i="2"/>
  <c r="BF235" i="2"/>
  <c r="R235" i="2"/>
  <c r="R234" i="2" s="1"/>
  <c r="Q235" i="2"/>
  <c r="Q234" i="2" s="1"/>
  <c r="I66" i="2" s="1"/>
  <c r="X235" i="2"/>
  <c r="X234" i="2" s="1"/>
  <c r="V235" i="2"/>
  <c r="T235" i="2"/>
  <c r="T234" i="2" s="1"/>
  <c r="BK235" i="2"/>
  <c r="P235" i="2"/>
  <c r="K235" i="2" s="1"/>
  <c r="BE235" i="2" s="1"/>
  <c r="J66" i="2"/>
  <c r="BI231" i="2"/>
  <c r="BH231" i="2"/>
  <c r="BG231" i="2"/>
  <c r="BF231" i="2"/>
  <c r="R231" i="2"/>
  <c r="R230" i="2" s="1"/>
  <c r="Q231" i="2"/>
  <c r="Q230" i="2" s="1"/>
  <c r="I65" i="2" s="1"/>
  <c r="X231" i="2"/>
  <c r="X230" i="2" s="1"/>
  <c r="V231" i="2"/>
  <c r="V230" i="2" s="1"/>
  <c r="T231" i="2"/>
  <c r="T230" i="2" s="1"/>
  <c r="BK231" i="2"/>
  <c r="BK230" i="2" s="1"/>
  <c r="K230" i="2" s="1"/>
  <c r="K65" i="2" s="1"/>
  <c r="P231" i="2"/>
  <c r="K231" i="2" s="1"/>
  <c r="BE231" i="2" s="1"/>
  <c r="J65" i="2"/>
  <c r="BI227" i="2"/>
  <c r="BH227" i="2"/>
  <c r="BG227" i="2"/>
  <c r="BF227" i="2"/>
  <c r="R227" i="2"/>
  <c r="Q227" i="2"/>
  <c r="X227" i="2"/>
  <c r="V227" i="2"/>
  <c r="T227" i="2"/>
  <c r="BK227" i="2"/>
  <c r="P227" i="2"/>
  <c r="K227" i="2" s="1"/>
  <c r="BE227" i="2" s="1"/>
  <c r="BI224" i="2"/>
  <c r="BH224" i="2"/>
  <c r="BG224" i="2"/>
  <c r="BF224" i="2"/>
  <c r="R224" i="2"/>
  <c r="Q224" i="2"/>
  <c r="X224" i="2"/>
  <c r="V224" i="2"/>
  <c r="T224" i="2"/>
  <c r="K224" i="2"/>
  <c r="BE224" i="2" s="1"/>
  <c r="P224" i="2"/>
  <c r="BK224" i="2" s="1"/>
  <c r="BI221" i="2"/>
  <c r="BH221" i="2"/>
  <c r="BG221" i="2"/>
  <c r="BF221" i="2"/>
  <c r="R221" i="2"/>
  <c r="Q221" i="2"/>
  <c r="X221" i="2"/>
  <c r="V221" i="2"/>
  <c r="T221" i="2"/>
  <c r="P221" i="2"/>
  <c r="BI218" i="2"/>
  <c r="BH218" i="2"/>
  <c r="BG218" i="2"/>
  <c r="BF218" i="2"/>
  <c r="R218" i="2"/>
  <c r="Q218" i="2"/>
  <c r="X218" i="2"/>
  <c r="V218" i="2"/>
  <c r="T218" i="2"/>
  <c r="K218" i="2"/>
  <c r="BE218" i="2" s="1"/>
  <c r="P218" i="2"/>
  <c r="BK218" i="2" s="1"/>
  <c r="BI215" i="2"/>
  <c r="BH215" i="2"/>
  <c r="BG215" i="2"/>
  <c r="BF215" i="2"/>
  <c r="R215" i="2"/>
  <c r="Q215" i="2"/>
  <c r="X215" i="2"/>
  <c r="V215" i="2"/>
  <c r="T215" i="2"/>
  <c r="BK215" i="2"/>
  <c r="P215" i="2"/>
  <c r="K215" i="2" s="1"/>
  <c r="BE215" i="2" s="1"/>
  <c r="BI212" i="2"/>
  <c r="BH212" i="2"/>
  <c r="BG212" i="2"/>
  <c r="BF212" i="2"/>
  <c r="R212" i="2"/>
  <c r="Q212" i="2"/>
  <c r="X212" i="2"/>
  <c r="V212" i="2"/>
  <c r="T212" i="2"/>
  <c r="K212" i="2"/>
  <c r="BE212" i="2" s="1"/>
  <c r="P212" i="2"/>
  <c r="BK212" i="2" s="1"/>
  <c r="BI208" i="2"/>
  <c r="BH208" i="2"/>
  <c r="BG208" i="2"/>
  <c r="BF208" i="2"/>
  <c r="R208" i="2"/>
  <c r="Q208" i="2"/>
  <c r="X208" i="2"/>
  <c r="V208" i="2"/>
  <c r="T208" i="2"/>
  <c r="P208" i="2"/>
  <c r="BI205" i="2"/>
  <c r="BH205" i="2"/>
  <c r="BG205" i="2"/>
  <c r="BF205" i="2"/>
  <c r="R205" i="2"/>
  <c r="Q205" i="2"/>
  <c r="X205" i="2"/>
  <c r="V205" i="2"/>
  <c r="T205" i="2"/>
  <c r="K205" i="2"/>
  <c r="BE205" i="2" s="1"/>
  <c r="P205" i="2"/>
  <c r="BK205" i="2" s="1"/>
  <c r="BI202" i="2"/>
  <c r="BH202" i="2"/>
  <c r="BG202" i="2"/>
  <c r="BF202" i="2"/>
  <c r="R202" i="2"/>
  <c r="Q202" i="2"/>
  <c r="X202" i="2"/>
  <c r="V202" i="2"/>
  <c r="T202" i="2"/>
  <c r="BK202" i="2"/>
  <c r="P202" i="2"/>
  <c r="K202" i="2" s="1"/>
  <c r="BE202" i="2" s="1"/>
  <c r="BI200" i="2"/>
  <c r="BH200" i="2"/>
  <c r="BG200" i="2"/>
  <c r="BF200" i="2"/>
  <c r="R200" i="2"/>
  <c r="Q200" i="2"/>
  <c r="X200" i="2"/>
  <c r="V200" i="2"/>
  <c r="T200" i="2"/>
  <c r="K200" i="2"/>
  <c r="BE200" i="2" s="1"/>
  <c r="P200" i="2"/>
  <c r="BK200" i="2" s="1"/>
  <c r="BI198" i="2"/>
  <c r="BH198" i="2"/>
  <c r="BG198" i="2"/>
  <c r="BF198" i="2"/>
  <c r="R198" i="2"/>
  <c r="Q198" i="2"/>
  <c r="X198" i="2"/>
  <c r="V198" i="2"/>
  <c r="T198" i="2"/>
  <c r="P198" i="2"/>
  <c r="BI197" i="2"/>
  <c r="BH197" i="2"/>
  <c r="BG197" i="2"/>
  <c r="BF197" i="2"/>
  <c r="R197" i="2"/>
  <c r="Q197" i="2"/>
  <c r="X197" i="2"/>
  <c r="V197" i="2"/>
  <c r="T197" i="2"/>
  <c r="K197" i="2"/>
  <c r="BE197" i="2" s="1"/>
  <c r="P197" i="2"/>
  <c r="BK197" i="2" s="1"/>
  <c r="BI195" i="2"/>
  <c r="BH195" i="2"/>
  <c r="BG195" i="2"/>
  <c r="BF195" i="2"/>
  <c r="R195" i="2"/>
  <c r="Q195" i="2"/>
  <c r="X195" i="2"/>
  <c r="V195" i="2"/>
  <c r="T195" i="2"/>
  <c r="BK195" i="2"/>
  <c r="P195" i="2"/>
  <c r="K195" i="2" s="1"/>
  <c r="BE195" i="2" s="1"/>
  <c r="BI194" i="2"/>
  <c r="BH194" i="2"/>
  <c r="BG194" i="2"/>
  <c r="BF194" i="2"/>
  <c r="R194" i="2"/>
  <c r="Q194" i="2"/>
  <c r="X194" i="2"/>
  <c r="V194" i="2"/>
  <c r="T194" i="2"/>
  <c r="K194" i="2"/>
  <c r="BE194" i="2" s="1"/>
  <c r="P194" i="2"/>
  <c r="BK194" i="2" s="1"/>
  <c r="BI192" i="2"/>
  <c r="BH192" i="2"/>
  <c r="BG192" i="2"/>
  <c r="BF192" i="2"/>
  <c r="R192" i="2"/>
  <c r="Q192" i="2"/>
  <c r="X192" i="2"/>
  <c r="V192" i="2"/>
  <c r="T192" i="2"/>
  <c r="P192" i="2"/>
  <c r="BI190" i="2"/>
  <c r="BH190" i="2"/>
  <c r="BG190" i="2"/>
  <c r="BF190" i="2"/>
  <c r="R190" i="2"/>
  <c r="Q190" i="2"/>
  <c r="X190" i="2"/>
  <c r="V190" i="2"/>
  <c r="T190" i="2"/>
  <c r="K190" i="2"/>
  <c r="BE190" i="2" s="1"/>
  <c r="P190" i="2"/>
  <c r="BK190" i="2" s="1"/>
  <c r="BI188" i="2"/>
  <c r="BH188" i="2"/>
  <c r="BG188" i="2"/>
  <c r="BF188" i="2"/>
  <c r="R188" i="2"/>
  <c r="Q188" i="2"/>
  <c r="X188" i="2"/>
  <c r="V188" i="2"/>
  <c r="T188" i="2"/>
  <c r="BK188" i="2"/>
  <c r="P188" i="2"/>
  <c r="K188" i="2" s="1"/>
  <c r="BE188" i="2" s="1"/>
  <c r="BI186" i="2"/>
  <c r="BH186" i="2"/>
  <c r="BG186" i="2"/>
  <c r="BF186" i="2"/>
  <c r="R186" i="2"/>
  <c r="Q186" i="2"/>
  <c r="X186" i="2"/>
  <c r="V186" i="2"/>
  <c r="T186" i="2"/>
  <c r="K186" i="2"/>
  <c r="BE186" i="2" s="1"/>
  <c r="P186" i="2"/>
  <c r="BK186" i="2" s="1"/>
  <c r="BI184" i="2"/>
  <c r="BH184" i="2"/>
  <c r="BG184" i="2"/>
  <c r="BF184" i="2"/>
  <c r="R184" i="2"/>
  <c r="Q184" i="2"/>
  <c r="X184" i="2"/>
  <c r="V184" i="2"/>
  <c r="T184" i="2"/>
  <c r="P184" i="2"/>
  <c r="BI181" i="2"/>
  <c r="BH181" i="2"/>
  <c r="BG181" i="2"/>
  <c r="BF181" i="2"/>
  <c r="R181" i="2"/>
  <c r="Q181" i="2"/>
  <c r="X181" i="2"/>
  <c r="V181" i="2"/>
  <c r="T181" i="2"/>
  <c r="K181" i="2"/>
  <c r="BE181" i="2" s="1"/>
  <c r="P181" i="2"/>
  <c r="BK181" i="2" s="1"/>
  <c r="BI174" i="2"/>
  <c r="BH174" i="2"/>
  <c r="BG174" i="2"/>
  <c r="BF174" i="2"/>
  <c r="R174" i="2"/>
  <c r="Q174" i="2"/>
  <c r="X174" i="2"/>
  <c r="V174" i="2"/>
  <c r="T174" i="2"/>
  <c r="BK174" i="2"/>
  <c r="P174" i="2"/>
  <c r="K174" i="2" s="1"/>
  <c r="BE174" i="2" s="1"/>
  <c r="BI164" i="2"/>
  <c r="BH164" i="2"/>
  <c r="BG164" i="2"/>
  <c r="BF164" i="2"/>
  <c r="R164" i="2"/>
  <c r="Q164" i="2"/>
  <c r="X164" i="2"/>
  <c r="V164" i="2"/>
  <c r="T164" i="2"/>
  <c r="K164" i="2"/>
  <c r="BE164" i="2" s="1"/>
  <c r="P164" i="2"/>
  <c r="BK164" i="2" s="1"/>
  <c r="BI162" i="2"/>
  <c r="BH162" i="2"/>
  <c r="BG162" i="2"/>
  <c r="BF162" i="2"/>
  <c r="R162" i="2"/>
  <c r="Q162" i="2"/>
  <c r="X162" i="2"/>
  <c r="V162" i="2"/>
  <c r="T162" i="2"/>
  <c r="P162" i="2"/>
  <c r="BI160" i="2"/>
  <c r="BH160" i="2"/>
  <c r="BG160" i="2"/>
  <c r="BF160" i="2"/>
  <c r="R160" i="2"/>
  <c r="Q160" i="2"/>
  <c r="X160" i="2"/>
  <c r="V160" i="2"/>
  <c r="T160" i="2"/>
  <c r="K160" i="2"/>
  <c r="BE160" i="2" s="1"/>
  <c r="P160" i="2"/>
  <c r="BK160" i="2" s="1"/>
  <c r="BI158" i="2"/>
  <c r="BH158" i="2"/>
  <c r="BG158" i="2"/>
  <c r="BF158" i="2"/>
  <c r="R158" i="2"/>
  <c r="Q158" i="2"/>
  <c r="X158" i="2"/>
  <c r="V158" i="2"/>
  <c r="T158" i="2"/>
  <c r="BK158" i="2"/>
  <c r="P158" i="2"/>
  <c r="K158" i="2" s="1"/>
  <c r="BE158" i="2" s="1"/>
  <c r="BI156" i="2"/>
  <c r="BH156" i="2"/>
  <c r="BG156" i="2"/>
  <c r="BF156" i="2"/>
  <c r="R156" i="2"/>
  <c r="Q156" i="2"/>
  <c r="X156" i="2"/>
  <c r="V156" i="2"/>
  <c r="T156" i="2"/>
  <c r="K156" i="2"/>
  <c r="BE156" i="2" s="1"/>
  <c r="P156" i="2"/>
  <c r="BK156" i="2" s="1"/>
  <c r="BI154" i="2"/>
  <c r="BH154" i="2"/>
  <c r="BG154" i="2"/>
  <c r="BF154" i="2"/>
  <c r="R154" i="2"/>
  <c r="Q154" i="2"/>
  <c r="X154" i="2"/>
  <c r="V154" i="2"/>
  <c r="T154" i="2"/>
  <c r="P154" i="2"/>
  <c r="BI152" i="2"/>
  <c r="BH152" i="2"/>
  <c r="BG152" i="2"/>
  <c r="BF152" i="2"/>
  <c r="R152" i="2"/>
  <c r="Q152" i="2"/>
  <c r="X152" i="2"/>
  <c r="V152" i="2"/>
  <c r="T152" i="2"/>
  <c r="K152" i="2"/>
  <c r="BE152" i="2" s="1"/>
  <c r="P152" i="2"/>
  <c r="BK152" i="2" s="1"/>
  <c r="BI143" i="2"/>
  <c r="BH143" i="2"/>
  <c r="BG143" i="2"/>
  <c r="BF143" i="2"/>
  <c r="R143" i="2"/>
  <c r="Q143" i="2"/>
  <c r="X143" i="2"/>
  <c r="V143" i="2"/>
  <c r="T143" i="2"/>
  <c r="BK143" i="2"/>
  <c r="P143" i="2"/>
  <c r="K143" i="2" s="1"/>
  <c r="BE143" i="2" s="1"/>
  <c r="BI141" i="2"/>
  <c r="BH141" i="2"/>
  <c r="BG141" i="2"/>
  <c r="BF141" i="2"/>
  <c r="R141" i="2"/>
  <c r="Q141" i="2"/>
  <c r="X141" i="2"/>
  <c r="V141" i="2"/>
  <c r="T141" i="2"/>
  <c r="K141" i="2"/>
  <c r="BE141" i="2" s="1"/>
  <c r="P141" i="2"/>
  <c r="BK141" i="2" s="1"/>
  <c r="BI139" i="2"/>
  <c r="BH139" i="2"/>
  <c r="BG139" i="2"/>
  <c r="BF139" i="2"/>
  <c r="R139" i="2"/>
  <c r="Q139" i="2"/>
  <c r="X139" i="2"/>
  <c r="V139" i="2"/>
  <c r="T139" i="2"/>
  <c r="P139" i="2"/>
  <c r="BI129" i="2"/>
  <c r="BH129" i="2"/>
  <c r="BG129" i="2"/>
  <c r="BF129" i="2"/>
  <c r="R129" i="2"/>
  <c r="Q129" i="2"/>
  <c r="X129" i="2"/>
  <c r="V129" i="2"/>
  <c r="T129" i="2"/>
  <c r="K129" i="2"/>
  <c r="BE129" i="2" s="1"/>
  <c r="P129" i="2"/>
  <c r="BK129" i="2" s="1"/>
  <c r="BI127" i="2"/>
  <c r="BH127" i="2"/>
  <c r="BG127" i="2"/>
  <c r="BF127" i="2"/>
  <c r="R127" i="2"/>
  <c r="Q127" i="2"/>
  <c r="X127" i="2"/>
  <c r="V127" i="2"/>
  <c r="T127" i="2"/>
  <c r="BK127" i="2"/>
  <c r="P127" i="2"/>
  <c r="K127" i="2" s="1"/>
  <c r="BE127" i="2" s="1"/>
  <c r="BI121" i="2"/>
  <c r="BH121" i="2"/>
  <c r="BG121" i="2"/>
  <c r="BF121" i="2"/>
  <c r="R121" i="2"/>
  <c r="Q121" i="2"/>
  <c r="X121" i="2"/>
  <c r="V121" i="2"/>
  <c r="T121" i="2"/>
  <c r="P121" i="2"/>
  <c r="BI117" i="2"/>
  <c r="BH117" i="2"/>
  <c r="BG117" i="2"/>
  <c r="BF117" i="2"/>
  <c r="R117" i="2"/>
  <c r="Q117" i="2"/>
  <c r="X117" i="2"/>
  <c r="V117" i="2"/>
  <c r="T117" i="2"/>
  <c r="K117" i="2"/>
  <c r="BE117" i="2" s="1"/>
  <c r="P117" i="2"/>
  <c r="BK117" i="2" s="1"/>
  <c r="BI115" i="2"/>
  <c r="BH115" i="2"/>
  <c r="BG115" i="2"/>
  <c r="BF115" i="2"/>
  <c r="R115" i="2"/>
  <c r="Q115" i="2"/>
  <c r="X115" i="2"/>
  <c r="V115" i="2"/>
  <c r="T115" i="2"/>
  <c r="P115" i="2"/>
  <c r="BK115" i="2" s="1"/>
  <c r="BI103" i="2"/>
  <c r="BH103" i="2"/>
  <c r="BG103" i="2"/>
  <c r="BF103" i="2"/>
  <c r="R103" i="2"/>
  <c r="Q103" i="2"/>
  <c r="X103" i="2"/>
  <c r="V103" i="2"/>
  <c r="T103" i="2"/>
  <c r="K103" i="2"/>
  <c r="BE103" i="2" s="1"/>
  <c r="P103" i="2"/>
  <c r="BK103" i="2" s="1"/>
  <c r="BI101" i="2"/>
  <c r="BH101" i="2"/>
  <c r="BG101" i="2"/>
  <c r="BF101" i="2"/>
  <c r="R101" i="2"/>
  <c r="Q101" i="2"/>
  <c r="X101" i="2"/>
  <c r="V101" i="2"/>
  <c r="T101" i="2"/>
  <c r="BK101" i="2"/>
  <c r="P101" i="2"/>
  <c r="K101" i="2" s="1"/>
  <c r="BE101" i="2" s="1"/>
  <c r="BI99" i="2"/>
  <c r="BH99" i="2"/>
  <c r="F37" i="2" s="1"/>
  <c r="BE53" i="1" s="1"/>
  <c r="BE52" i="1" s="1"/>
  <c r="BG99" i="2"/>
  <c r="BF99" i="2"/>
  <c r="R99" i="2"/>
  <c r="R98" i="2" s="1"/>
  <c r="Q99" i="2"/>
  <c r="X99" i="2"/>
  <c r="V99" i="2"/>
  <c r="T99" i="2"/>
  <c r="T98" i="2" s="1"/>
  <c r="K99" i="2"/>
  <c r="BE99" i="2" s="1"/>
  <c r="P99" i="2"/>
  <c r="BK99" i="2" s="1"/>
  <c r="J92" i="2"/>
  <c r="F92" i="2"/>
  <c r="F90" i="2"/>
  <c r="E88" i="2"/>
  <c r="E84" i="2"/>
  <c r="J57" i="2"/>
  <c r="F57" i="2"/>
  <c r="F55" i="2"/>
  <c r="E53" i="2"/>
  <c r="J20" i="2"/>
  <c r="E20" i="2"/>
  <c r="F93" i="2" s="1"/>
  <c r="J19" i="2"/>
  <c r="J14" i="2"/>
  <c r="J90" i="2" s="1"/>
  <c r="E7" i="2"/>
  <c r="E49" i="2" s="1"/>
  <c r="AU52" i="1"/>
  <c r="AU51" i="1" s="1"/>
  <c r="L47" i="1"/>
  <c r="AM46" i="1"/>
  <c r="L46" i="1"/>
  <c r="AM44" i="1"/>
  <c r="L44" i="1"/>
  <c r="L42" i="1"/>
  <c r="L41" i="1"/>
  <c r="BA52" i="1" l="1"/>
  <c r="BE51" i="1"/>
  <c r="K279" i="2"/>
  <c r="BE279" i="2" s="1"/>
  <c r="BK279" i="2"/>
  <c r="F58" i="2"/>
  <c r="V98" i="2"/>
  <c r="F38" i="2"/>
  <c r="BF53" i="1" s="1"/>
  <c r="BF52" i="1" s="1"/>
  <c r="BF51" i="1" s="1"/>
  <c r="W30" i="1" s="1"/>
  <c r="K115" i="2"/>
  <c r="BE115" i="2" s="1"/>
  <c r="F34" i="2" s="1"/>
  <c r="BB53" i="1" s="1"/>
  <c r="BB52" i="1" s="1"/>
  <c r="K244" i="2"/>
  <c r="BE244" i="2" s="1"/>
  <c r="BK244" i="2"/>
  <c r="Q243" i="2"/>
  <c r="I67" i="2" s="1"/>
  <c r="K258" i="2"/>
  <c r="BE258" i="2" s="1"/>
  <c r="BK258" i="2"/>
  <c r="X272" i="2"/>
  <c r="K297" i="2"/>
  <c r="BE297" i="2" s="1"/>
  <c r="BK297" i="2"/>
  <c r="Q310" i="2"/>
  <c r="I73" i="2" s="1"/>
  <c r="I74" i="2"/>
  <c r="J55" i="2"/>
  <c r="X98" i="2"/>
  <c r="X97" i="2" s="1"/>
  <c r="X96" i="2" s="1"/>
  <c r="F35" i="2"/>
  <c r="BC53" i="1" s="1"/>
  <c r="BC52" i="1" s="1"/>
  <c r="K35" i="2"/>
  <c r="AY53" i="1" s="1"/>
  <c r="BK121" i="2"/>
  <c r="BK98" i="2" s="1"/>
  <c r="K121" i="2"/>
  <c r="BE121" i="2" s="1"/>
  <c r="K139" i="2"/>
  <c r="BE139" i="2" s="1"/>
  <c r="BK139" i="2"/>
  <c r="K154" i="2"/>
  <c r="BE154" i="2" s="1"/>
  <c r="BK154" i="2"/>
  <c r="K162" i="2"/>
  <c r="BE162" i="2" s="1"/>
  <c r="BK162" i="2"/>
  <c r="K184" i="2"/>
  <c r="BE184" i="2" s="1"/>
  <c r="BK184" i="2"/>
  <c r="K192" i="2"/>
  <c r="BE192" i="2" s="1"/>
  <c r="BK192" i="2"/>
  <c r="K198" i="2"/>
  <c r="BE198" i="2" s="1"/>
  <c r="BK198" i="2"/>
  <c r="K208" i="2"/>
  <c r="BE208" i="2" s="1"/>
  <c r="BK208" i="2"/>
  <c r="K221" i="2"/>
  <c r="BE221" i="2" s="1"/>
  <c r="BK221" i="2"/>
  <c r="K240" i="2"/>
  <c r="BE240" i="2" s="1"/>
  <c r="BK240" i="2"/>
  <c r="BK234" i="2" s="1"/>
  <c r="K234" i="2" s="1"/>
  <c r="K66" i="2" s="1"/>
  <c r="BK272" i="2"/>
  <c r="K272" i="2" s="1"/>
  <c r="K69" i="2" s="1"/>
  <c r="BK276" i="2"/>
  <c r="K276" i="2" s="1"/>
  <c r="K70" i="2" s="1"/>
  <c r="Q276" i="2"/>
  <c r="I70" i="2" s="1"/>
  <c r="V311" i="2"/>
  <c r="V310" i="2" s="1"/>
  <c r="K315" i="2"/>
  <c r="BE315" i="2" s="1"/>
  <c r="BK315" i="2"/>
  <c r="BK311" i="2" s="1"/>
  <c r="K322" i="2"/>
  <c r="BE322" i="2" s="1"/>
  <c r="BK322" i="2"/>
  <c r="R97" i="2"/>
  <c r="J64" i="2"/>
  <c r="Q98" i="2"/>
  <c r="F36" i="2"/>
  <c r="BD53" i="1" s="1"/>
  <c r="BD52" i="1" s="1"/>
  <c r="V234" i="2"/>
  <c r="T276" i="2"/>
  <c r="T97" i="2" s="1"/>
  <c r="T96" i="2" s="1"/>
  <c r="AW53" i="1" s="1"/>
  <c r="AW52" i="1" s="1"/>
  <c r="AW51" i="1" s="1"/>
  <c r="R276" i="2"/>
  <c r="J70" i="2" s="1"/>
  <c r="K281" i="2"/>
  <c r="BE281" i="2" s="1"/>
  <c r="K299" i="2"/>
  <c r="BE299" i="2" s="1"/>
  <c r="K303" i="2"/>
  <c r="BE303" i="2" s="1"/>
  <c r="K305" i="2"/>
  <c r="BE305" i="2" s="1"/>
  <c r="K317" i="2"/>
  <c r="BE317" i="2" s="1"/>
  <c r="K323" i="2"/>
  <c r="BE323" i="2" s="1"/>
  <c r="AX52" i="1" l="1"/>
  <c r="BB51" i="1"/>
  <c r="K98" i="2"/>
  <c r="K64" i="2" s="1"/>
  <c r="K311" i="2"/>
  <c r="K74" i="2" s="1"/>
  <c r="BK310" i="2"/>
  <c r="K310" i="2" s="1"/>
  <c r="K73" i="2" s="1"/>
  <c r="BD51" i="1"/>
  <c r="AZ52" i="1"/>
  <c r="BK243" i="2"/>
  <c r="K243" i="2" s="1"/>
  <c r="K67" i="2" s="1"/>
  <c r="K34" i="2"/>
  <c r="AX53" i="1" s="1"/>
  <c r="AV53" i="1" s="1"/>
  <c r="Q97" i="2"/>
  <c r="I64" i="2"/>
  <c r="V97" i="2"/>
  <c r="V96" i="2" s="1"/>
  <c r="BC51" i="1"/>
  <c r="AY52" i="1"/>
  <c r="W29" i="1"/>
  <c r="BA51" i="1"/>
  <c r="R96" i="2"/>
  <c r="J62" i="2" s="1"/>
  <c r="K30" i="2" s="1"/>
  <c r="AT53" i="1" s="1"/>
  <c r="AT52" i="1" s="1"/>
  <c r="AT51" i="1" s="1"/>
  <c r="J63" i="2"/>
  <c r="AV52" i="1" l="1"/>
  <c r="BK97" i="2"/>
  <c r="AZ51" i="1"/>
  <c r="W28" i="1"/>
  <c r="Q96" i="2"/>
  <c r="I62" i="2" s="1"/>
  <c r="K29" i="2" s="1"/>
  <c r="AS53" i="1" s="1"/>
  <c r="AS52" i="1" s="1"/>
  <c r="AS51" i="1" s="1"/>
  <c r="I63" i="2"/>
  <c r="AY51" i="1"/>
  <c r="AK27" i="1" s="1"/>
  <c r="W27" i="1"/>
  <c r="W26" i="1"/>
  <c r="AX51" i="1"/>
  <c r="AK26" i="1" l="1"/>
  <c r="AV51" i="1"/>
  <c r="K97" i="2"/>
  <c r="K63" i="2" s="1"/>
  <c r="BK96" i="2"/>
  <c r="K96" i="2" s="1"/>
  <c r="K62" i="2" l="1"/>
  <c r="K31" i="2"/>
  <c r="K40" i="2" l="1"/>
  <c r="AG53" i="1"/>
  <c r="AG52" i="1" l="1"/>
  <c r="AN53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<sst xmlns="http://schemas.openxmlformats.org/spreadsheetml/2006/main" count="3184" uniqueCount="762">
  <si>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</si>
  <si>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</si>
  <si>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</si>
  <si>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</si>
  <si>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</si>
  <si>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</si>
  <si>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</si>
  <si>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</si>
  <si>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{c7c48717-099f-4af9-a469-95730bd92608}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</si>
  <si>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</si>
  <si>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</si>
  <si>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</si>
  <si>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</si>
  <si>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</si>
  <si>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</si>
  <si>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</si>
  <si>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</si>
  <si>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17045-14XT-PA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</si>
  <si>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</si>
  <si>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</si>
  <si>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Suchý potok, Suchohrdly, km 6,170 - 7,300 - oprava koryta</t>
  </si>
  <si>
    <t>KSO:</t>
  </si>
  <si>
    <t>833 21</t>
  </si>
  <si>
    <t>CC-CZ:</t>
  </si>
  <si>
    <t>215</t>
  </si>
  <si>
    <t>Místo:</t>
  </si>
  <si>
    <t xml:space="preserve"> </t>
  </si>
  <si>
    <t>Datum:</t>
  </si>
  <si>
    <t>18. 10. 2017</t>
  </si>
  <si>
    <t>Zadavatel:</t>
  </si>
  <si>
    <t>IČ:</t>
  </si>
  <si>
    <t/>
  </si>
  <si>
    <t>Povodí Moravy, s.p.</t>
  </si>
  <si>
    <t>DIČ:</t>
  </si>
  <si>
    <t>Uchazeč:</t>
  </si>
  <si>
    <t>Vyplň údaj</t>
  </si>
  <si>
    <t>Projektant:</t>
  </si>
  <si>
    <t>Regioprojekt Brno,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</si>
  <si>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</si>
  <si>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</si>
  <si>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</si>
  <si>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</si>
  <si>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</si>
  <si>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</si>
  <si>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</si>
  <si>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</si>
  <si>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</si>
  <si>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</si>
  <si>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</si>
  <si>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</si>
  <si>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</si>
  <si>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</si>
  <si>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</si>
  <si>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</si>
  <si>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</si>
  <si>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</si>
  <si>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</si>
  <si>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</si>
  <si>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</si>
  <si>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</si>
  <si>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</si>
  <si>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</si>
  <si>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</si>
  <si>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</si>
  <si>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</si>
  <si>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</si>
  <si>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</si>
  <si>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</si>
  <si>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</si>
  <si>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</si>
  <si>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</si>
  <si>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</si>
  <si>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</si>
  <si>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</si>
  <si>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</si>
  <si>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</si>
  <si>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</si>
  <si>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</si>
  <si>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</si>
  <si>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Suchý potok, Suchohrdly, km 6,170-7,300</t>
  </si>
  <si>
    <t>STA</t>
  </si>
  <si>
    <t>1</t>
  </si>
  <si>
    <t>{6e856686-b7c3-455f-8c87-a87a22d77dd7}</t>
  </si>
  <si>
    <t>2</t>
  </si>
  <si>
    <t>/</t>
  </si>
  <si>
    <t>Suchý potok, Suchohrdly, km 6,170-7,300 - oprava koryta</t>
  </si>
  <si>
    <t>Soupis</t>
  </si>
  <si>
    <t>{5d9c2a6b-b24a-4fda-bdcb-028d87ff263a}</t>
  </si>
  <si>
    <t>1) Krycí list soupisu</t>
  </si>
  <si>
    <t>2) Rekapitulace</t>
  </si>
  <si>
    <t>3) Soupis prací</t>
  </si>
  <si>
    <t>Zpět na list:</t>
  </si>
  <si>
    <t>Rekapitulace zakázky</t>
  </si>
  <si>
    <t>FREZOVANI</t>
  </si>
  <si>
    <t>52,658</t>
  </si>
  <si>
    <t>BOURANI_DOZDENI</t>
  </si>
  <si>
    <t>21,55</t>
  </si>
  <si>
    <t>KRYCÍ LIST SOUPISU</t>
  </si>
  <si>
    <t>ZASYP_ZDI_2</t>
  </si>
  <si>
    <t>6,05</t>
  </si>
  <si>
    <t>VYKOP</t>
  </si>
  <si>
    <t>34,644</t>
  </si>
  <si>
    <t>ZASYP_ZDI</t>
  </si>
  <si>
    <t>14,3</t>
  </si>
  <si>
    <t>RYHY</t>
  </si>
  <si>
    <t>50,512</t>
  </si>
  <si>
    <t>Objekt:</t>
  </si>
  <si>
    <t>SEDIMENT</t>
  </si>
  <si>
    <t>1060</t>
  </si>
  <si>
    <t>17045-14XT-PA - Suchý potok, Suchohrdly, km 6,170-7,300</t>
  </si>
  <si>
    <t>KLIN</t>
  </si>
  <si>
    <t>2,4</t>
  </si>
  <si>
    <t>Soupis:</t>
  </si>
  <si>
    <t>ZASYP</t>
  </si>
  <si>
    <t>23,327</t>
  </si>
  <si>
    <t>17045-14XT-PA - Suchý potok, Suchohrdly, km 6,170-7,300 - oprava koryta</t>
  </si>
  <si>
    <t>OSETI</t>
  </si>
  <si>
    <t>7000</t>
  </si>
  <si>
    <t>ZTU</t>
  </si>
  <si>
    <t>8400</t>
  </si>
  <si>
    <t>VYSADBA</t>
  </si>
  <si>
    <t>134</t>
  </si>
  <si>
    <t>PODKLAD</t>
  </si>
  <si>
    <t>100,055</t>
  </si>
  <si>
    <t>CISTENI_KCI</t>
  </si>
  <si>
    <t>264,4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</si>
  <si>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</si>
  <si>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</si>
  <si>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</si>
  <si>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</si>
  <si>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</si>
  <si>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</si>
  <si>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</si>
  <si>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</si>
  <si>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</si>
  <si>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</si>
  <si>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</si>
  <si>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</si>
  <si>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</si>
  <si>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</si>
  <si>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</si>
  <si>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</si>
  <si>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</si>
  <si>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</si>
  <si>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 xml:space="preserve">    9999 - Vedlejší náklady</t>
  </si>
  <si>
    <t>Ostatní - Ostatní</t>
  </si>
  <si>
    <t xml:space="preserve">    999 - Ostatní náklady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</si>
  <si>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</si>
  <si>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</si>
  <si>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</si>
  <si>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</si>
  <si>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</si>
  <si>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</si>
  <si>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</si>
  <si>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</si>
  <si>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</si>
  <si>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</si>
  <si>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</si>
  <si>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</si>
  <si>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</si>
  <si>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</si>
  <si>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</si>
  <si>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</si>
  <si>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</si>
  <si>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</si>
  <si>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</si>
  <si>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</si>
  <si>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</si>
  <si>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</si>
  <si>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</si>
  <si>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111101102</t>
  </si>
  <si>
    <t>Odstranění travin a rákosu travin, při celkové ploše přes 0,1 do 1 ha</t>
  </si>
  <si>
    <t>ha</t>
  </si>
  <si>
    <t>CS ÚRS 2017 01</t>
  </si>
  <si>
    <t>4</t>
  </si>
  <si>
    <t>844642505</t>
  </si>
  <si>
    <t>VV</t>
  </si>
  <si>
    <t>"Odtranění travin v ploše stavby" 0,8</t>
  </si>
  <si>
    <t>111101104</t>
  </si>
  <si>
    <t>Odstranění travin a rákosu rákos ve vodě pro jakoukoliv plochu</t>
  </si>
  <si>
    <t>-1577484252</t>
  </si>
  <si>
    <t>"Odtranění rákosuv ploše stavby" 0,1</t>
  </si>
  <si>
    <t>3</t>
  </si>
  <si>
    <t>112251212</t>
  </si>
  <si>
    <t>Odstranění pařezu odfrézováním nebo odvrtáním hloubky do 200 mm na svahu přes 1:5 do 1:2</t>
  </si>
  <si>
    <t>m2</t>
  </si>
  <si>
    <t>-1479034519</t>
  </si>
  <si>
    <t>"DN do 900, včetně vícekmených stromů" 2*3,14*0,9*0,9</t>
  </si>
  <si>
    <t>"DN do 800, včetně vícekmených stromů" 1*3,14*0,8*0,8</t>
  </si>
  <si>
    <t>"DN do 700, včetně vícekmených stromů" 2*3,14*0,7*0,7</t>
  </si>
  <si>
    <t>"DN do 600, včetně vícekmených stromů" 9*3,14*0,6*0,6</t>
  </si>
  <si>
    <t>"DN do 500, včetně vícekmených stromů" 11*3,14*0,5*0,5</t>
  </si>
  <si>
    <t>"DN do 400, včetně vícekmených stromů" 18*3,14*0,4*0,4</t>
  </si>
  <si>
    <t>"DN do 300, včetně vícekmených stromů" 29*3,14*0,3*0,3</t>
  </si>
  <si>
    <t>"DN do 200, včetně vícekmených stromů" 50*3,14*0,2*0,2</t>
  </si>
  <si>
    <t>"DN do 100, včetně vícekmených stromů" 5*3,14*0,1*0,1</t>
  </si>
  <si>
    <t>Součet</t>
  </si>
  <si>
    <t>FREZOVANI*0,5</t>
  </si>
  <si>
    <t>112251213</t>
  </si>
  <si>
    <t>Odstranění pařezu odfrézováním nebo odvrtáním hloubky do 200 mm na svahu přes 1:2 do 1:1</t>
  </si>
  <si>
    <t>-1872693888</t>
  </si>
  <si>
    <t>5</t>
  </si>
  <si>
    <t>120901113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</si>
  <si>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</si>
  <si>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m3</t>
  </si>
  <si>
    <t>-228084889</t>
  </si>
  <si>
    <t>"Odbourání degradovaných částí opravované zdi na PB u konce úseku v km 7,300-7,320, předpokládá se nutnost odbourání v 100% stávající konstrukce"</t>
  </si>
  <si>
    <t>20*(0,6+0,7)/2*0,55+20*0,8*0,9</t>
  </si>
  <si>
    <t>6</t>
  </si>
  <si>
    <t>124203101</t>
  </si>
  <si>
    <t>Vykopávky pro koryta vodotečí s přehozením výkopku na vzdálenost do 3 m nebo s naložením na dopravní prostředek v hornině tř. 3 do 1 000 m3</t>
  </si>
  <si>
    <t>1711188697</t>
  </si>
  <si>
    <t>"Vykopávky pro opravu zdi na PB v km 7,300-7,320"</t>
  </si>
  <si>
    <t>22*0,55*0,5</t>
  </si>
  <si>
    <t>"Opevnění výtoku z rybníka v km 7,260 - 7,269"</t>
  </si>
  <si>
    <t>9,2*(2,25*0,7+1,45*0,7)*1,2</t>
  </si>
  <si>
    <t>7</t>
  </si>
  <si>
    <t>124203109</t>
  </si>
  <si>
    <t>Vykopávky pro koryta vodotečí s přehozením výkopku na vzdálenost do 3 m nebo s naložením na dopravní prostředek v hornině tř. 3 Příplatek k cenám za lepivost horniny tř. 3</t>
  </si>
  <si>
    <t>-1807872104</t>
  </si>
  <si>
    <t>VYKOP*0,3</t>
  </si>
  <si>
    <t>8</t>
  </si>
  <si>
    <t>127301401</t>
  </si>
  <si>
    <t>Hloubení rýh pod vodou v hloubce do 5 m pod projektem stanovenou pracovní hladinou vody, pro nábřežní zdi, patky, záhozy, prahy, podélné a příčné zpevnění atd. pod obrysem výkopu množství do 1 000 m3 horniny tř. 3 a 4</t>
  </si>
  <si>
    <t>96347836</t>
  </si>
  <si>
    <t>"Výkop pro opravu základu zdí na PB v km 7,300-7,320"</t>
  </si>
  <si>
    <t>22*1,3*0,5</t>
  </si>
  <si>
    <t>9,2*(1,25*0,8)*1,1</t>
  </si>
  <si>
    <t>"Zhotovení rovnaniny ve dně v km 7,269-7,278"</t>
  </si>
  <si>
    <t xml:space="preserve"> 9,0*(1,45+2*0,55)*0,8*1,1</t>
  </si>
  <si>
    <t>"Zhotovení rovnaniny ve dně v km 7,304-7,320 - v ploše 30 m2"</t>
  </si>
  <si>
    <t>(30,0-16,0*0,2)*0,2*1,1</t>
  </si>
  <si>
    <t>9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</si>
  <si>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</si>
  <si>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</si>
  <si>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1275087223</t>
  </si>
  <si>
    <t>"Dle tabulek kubatur v příčných řezech" 1060</t>
  </si>
  <si>
    <t>10</t>
  </si>
  <si>
    <t>129203109</t>
  </si>
  <si>
    <t>Čištění otevřených koryt vodotečí Příplatek k cenám za lepivost horniny v hornině tř. 3</t>
  </si>
  <si>
    <t>-113412423</t>
  </si>
  <si>
    <t>11</t>
  </si>
  <si>
    <t>174201101</t>
  </si>
  <si>
    <t>Zásyp sypaninou z jakékoliv horniny s uložením výkopku ve vrstvách bez zhutnění jam, šachet, rýh nebo kolem objektů v těchto vykopávkách</t>
  </si>
  <si>
    <t>2098638024</t>
  </si>
  <si>
    <t>"Zásyp a prosypání rovnanin v km 7,260 - 7,269"</t>
  </si>
  <si>
    <t>9,2*(2,25*0,5+1,25*0,6+1,45*0,5)*0,1</t>
  </si>
  <si>
    <t>"Zásyp a prosypání rovnanin ve dně v km 7,269-7,278"</t>
  </si>
  <si>
    <t xml:space="preserve"> 9,0*(1,45+2*0,55)*0,6*0,1</t>
  </si>
  <si>
    <t>"Zásyp a prosypání rovnanin ve dně v km 7,304-7,320 - v ploše 30 m2"</t>
  </si>
  <si>
    <t>(30,0-16,0*0,2)*0,6*0,1</t>
  </si>
  <si>
    <t>"Opětovný zásyp opravované zdi na PB v km 7,300-7,320" ZASYP_ZDI+ZASYP_ZDI_2-KLIN</t>
  </si>
  <si>
    <t>12</t>
  </si>
  <si>
    <t>181411122</t>
  </si>
  <si>
    <t>Založení trávníku na půdě předem připravené plochy do 1000 m2 výsevem včetně utažení lučního na svahu přes 1:5 do 1:2</t>
  </si>
  <si>
    <t>-2063034328</t>
  </si>
  <si>
    <t>"Břehů toku" OSETI/2</t>
  </si>
  <si>
    <t>13</t>
  </si>
  <si>
    <t>M</t>
  </si>
  <si>
    <t>005724740</t>
  </si>
  <si>
    <t>osivo směs travní krajinná - svahová</t>
  </si>
  <si>
    <t>kg</t>
  </si>
  <si>
    <t>-355890574</t>
  </si>
  <si>
    <t>3500*0,025 'Přepočtené koeficientem množství</t>
  </si>
  <si>
    <t>14</t>
  </si>
  <si>
    <t>181411123</t>
  </si>
  <si>
    <t>Založení trávníku na půdě předem připravené plochy do 1000 m2 výsevem včetně utažení lučního na svahu přes 1:2 do 1:1</t>
  </si>
  <si>
    <t>132705272</t>
  </si>
  <si>
    <t>-1633128960</t>
  </si>
  <si>
    <t>16</t>
  </si>
  <si>
    <t>181451121</t>
  </si>
  <si>
    <t>Založení trávníku na půdě předem připravené plochy přes 1000 m2 výsevem včetně utažení lučního v rovině nebo na svahu do 1:5</t>
  </si>
  <si>
    <t>-13966254</t>
  </si>
  <si>
    <t>"V rámci závěrečných terénních úprav"  ZTU</t>
  </si>
  <si>
    <t>17</t>
  </si>
  <si>
    <t>005724720</t>
  </si>
  <si>
    <t>osivo směs travní krajinná - rovinná</t>
  </si>
  <si>
    <t>371314062</t>
  </si>
  <si>
    <t>8400*0,025 'Přepočtené koeficientem množství</t>
  </si>
  <si>
    <t>18</t>
  </si>
  <si>
    <t>181951101</t>
  </si>
  <si>
    <t>Úprava pláně vyrovnáním výškových rozdílů v hornině tř. 1 až 4 bez zhutnění</t>
  </si>
  <si>
    <t>2025015143</t>
  </si>
  <si>
    <t>"Dle tabulek kubatur v příčných řezech" 1100</t>
  </si>
  <si>
    <t>9,2*1,25</t>
  </si>
  <si>
    <t xml:space="preserve"> 9,0*1,4</t>
  </si>
  <si>
    <t>30,0-16,0*0,2</t>
  </si>
  <si>
    <t>"V rámci závěrečných terénních úprav" 1200*7</t>
  </si>
  <si>
    <t>19</t>
  </si>
  <si>
    <t>182101101</t>
  </si>
  <si>
    <t>Svahování trvalých svahů do projektovaných profilů s potřebným přemístěním výkopku při svahování v zářezech v hornině tř. 1 až 4</t>
  </si>
  <si>
    <t>-122726806</t>
  </si>
  <si>
    <t>"Dle tabulek kubatur v příčných řezech" 7000</t>
  </si>
  <si>
    <t>9,2*(2,35+1,6)</t>
  </si>
  <si>
    <t>"Zhotovení rovnaniny v patě v km 7,269-7,278"</t>
  </si>
  <si>
    <t xml:space="preserve"> 9,0*2*0,55</t>
  </si>
  <si>
    <t>20</t>
  </si>
  <si>
    <t>184102115</t>
  </si>
  <si>
    <t>Výsadba dřeviny s balem do předem vyhloubené jamky se zalitím v rovině nebo na svahu do 1:5, při průměru balu přes 500 do 600 mm</t>
  </si>
  <si>
    <t>kus</t>
  </si>
  <si>
    <t>1324505290</t>
  </si>
  <si>
    <t>P</t>
  </si>
  <si>
    <t>Poznámka k položce:
Výsadba, umístění a rozmístění jednotlivých stromů bude provedeno dle pokynu obce  v místě stavby a v maximální vzdálenost do 1 km od stavby.</t>
  </si>
  <si>
    <t>"Náhradní výsadba, 134 ks" 134</t>
  </si>
  <si>
    <t>026503600</t>
  </si>
  <si>
    <t>Dub letní (Quercus robur) 150 - 180 cm, KK</t>
  </si>
  <si>
    <t>1704812722</t>
  </si>
  <si>
    <t>22</t>
  </si>
  <si>
    <t>026505150</t>
  </si>
  <si>
    <t>Lípa malolistá (Tilia cordata) 150 - 180 cm, KK</t>
  </si>
  <si>
    <t>1617239208</t>
  </si>
  <si>
    <t>23</t>
  </si>
  <si>
    <t>026504020</t>
  </si>
  <si>
    <t>Javor mleč /Acer platanoides/ 150 - 200 cm, PK</t>
  </si>
  <si>
    <t>-193902978</t>
  </si>
  <si>
    <t>24</t>
  </si>
  <si>
    <t>026504440</t>
  </si>
  <si>
    <t>Habr obecný /Carpinus betulus/ 150 - 200 cm, ZB</t>
  </si>
  <si>
    <t>268652090</t>
  </si>
  <si>
    <t>25</t>
  </si>
  <si>
    <t>184215133</t>
  </si>
  <si>
    <t>Ukotvení dřeviny kůly třemi kůly, délky přes 2 do 3 m</t>
  </si>
  <si>
    <t>-1852085937</t>
  </si>
  <si>
    <t>VYSADBA*3</t>
  </si>
  <si>
    <t>26</t>
  </si>
  <si>
    <t>605912560</t>
  </si>
  <si>
    <t>kůl vyvazovací dřevěný délka 300 cm průměr 8 cm</t>
  </si>
  <si>
    <t>-220676977</t>
  </si>
  <si>
    <t>27</t>
  </si>
  <si>
    <t>184501141</t>
  </si>
  <si>
    <t>Zhotovení obalu kmene z rákosové nebo kokosové rohože v rovině nebo na svahu do 1:5</t>
  </si>
  <si>
    <t>-1562932745</t>
  </si>
  <si>
    <t>"0,5 m na 1 strom, výška rohože 200 cm = 1 m2/strom" VYSADBA</t>
  </si>
  <si>
    <t>28</t>
  </si>
  <si>
    <t>618940030</t>
  </si>
  <si>
    <t>rákos ohradový neloupaný 60 x 200 cm</t>
  </si>
  <si>
    <t>658680041</t>
  </si>
  <si>
    <t>29</t>
  </si>
  <si>
    <t>184801121</t>
  </si>
  <si>
    <t>Ošetření vysazených dřevin solitérních v rovině nebo na svahu do 1:5</t>
  </si>
  <si>
    <t>-671398221</t>
  </si>
  <si>
    <t>30</t>
  </si>
  <si>
    <t>185804312</t>
  </si>
  <si>
    <t>Zalití rostlin vodou plochy záhonů jednotlivě přes 20 m2</t>
  </si>
  <si>
    <t>197347712</t>
  </si>
  <si>
    <t>"Zalévání po dobu jednoho roku, 60l na 1 strom, zalití celkem 6x" VYSADBA*60*6/1000</t>
  </si>
  <si>
    <t>31</t>
  </si>
  <si>
    <t>R04</t>
  </si>
  <si>
    <t>Likvidace pařezů a kořenů</t>
  </si>
  <si>
    <t>t</t>
  </si>
  <si>
    <t>-1840627940</t>
  </si>
  <si>
    <t>Poznámka k položce:
Likvidace pařezů po pokácených stromech a kořenů po odstraněných keřích  v souladu se zk. O odpadech č 185/2001 Sb. v platném znění. Položka obsahuje veškěrou manipulaci s dřevní hmotou jako naložení, vodorovný přesun, případné štěpokování, uložení na skládku a poplatek za skládku.</t>
  </si>
  <si>
    <t>"Případná likvidace dřevěných těžěbních zbytků po frézování prařezů" 3</t>
  </si>
  <si>
    <t>32</t>
  </si>
  <si>
    <t>R07</t>
  </si>
  <si>
    <t>Převedení vody pro celou stavbu dle zvolené technologie zhotovitele stavby, včetně čerpání</t>
  </si>
  <si>
    <t>m</t>
  </si>
  <si>
    <t>-436783849</t>
  </si>
  <si>
    <t>Poznámka k položce:
Zajištění převedení vody pro celou stavbu, zejména v úseku opravovaných zdí v km 7,300 - 7,320.
Položka zahrnuje čerpání vody, záložní zdroj čerpání, zbudování jílových hrázek pro zahrazení toku při použití převáděcího potrubí, podpůrné kostrukce potrubí atd.</t>
  </si>
  <si>
    <t>"V úseku opravovaných zdí - celkem 50 m" 50</t>
  </si>
  <si>
    <t>33</t>
  </si>
  <si>
    <t>R08</t>
  </si>
  <si>
    <t xml:space="preserve">Likvidace přebytků zeminy a sedimentu v souladu se zk. O odpadech č 185/2001 Sb. v platném znění. Součástí položky je doprava, potřebná manipulace se zeminou a sedimentem a poplatky za uložení zeminy a sedimentu na skládku. </t>
  </si>
  <si>
    <t>1131889249</t>
  </si>
  <si>
    <t xml:space="preserve">Poznámka k položce:
Předpokládá se skládku odpadu kategorie S-003 pro výluhovou třídu IIa, projektant předpokládá odvoz na skládku v Žabčicích ve vzdálenosti do 21 km:
- veškerá manipulace jako naložení, odvoz a uložení sedimentu na skládku včetně poplatku za skládku,
- včetně přehození výkopku na levý břeh toku a jeho dostatečné odvodnění.
</t>
  </si>
  <si>
    <t>SEDIMENT+VYKOP+RYHY-ZASYP</t>
  </si>
  <si>
    <t>34</t>
  </si>
  <si>
    <t>R11</t>
  </si>
  <si>
    <t>Jasan ztepilý/ Fraxinus excelsior/ 150 - 180 cm</t>
  </si>
  <si>
    <t>-1672638995</t>
  </si>
  <si>
    <t>Poznámka k položce:
včetně nákupu, dodávky a veškeré manipulace</t>
  </si>
  <si>
    <t>35</t>
  </si>
  <si>
    <t>R12</t>
  </si>
  <si>
    <t>Vrba bílá/ Salix alba/ 150-180 cm</t>
  </si>
  <si>
    <t>1362163679</t>
  </si>
  <si>
    <t>36</t>
  </si>
  <si>
    <t>R13</t>
  </si>
  <si>
    <t>1136237207</t>
  </si>
  <si>
    <t>37</t>
  </si>
  <si>
    <t>R14</t>
  </si>
  <si>
    <t>Ořešák</t>
  </si>
  <si>
    <t>-1846810388</t>
  </si>
  <si>
    <t>38</t>
  </si>
  <si>
    <t>R15</t>
  </si>
  <si>
    <t>Příčka z půlené frézované kulatiny průměru 8 cm délky 0,5m</t>
  </si>
  <si>
    <t>1017225815</t>
  </si>
  <si>
    <t>Poznámka k položce:
včetně dodávky, nákupu, veškeré manipulace a montáže.</t>
  </si>
  <si>
    <t>39</t>
  </si>
  <si>
    <t>R16</t>
  </si>
  <si>
    <t>/vazek bavlněný, šířka 30 mm, délka 0,7 m/ jeden úvazek</t>
  </si>
  <si>
    <t>-593767709</t>
  </si>
  <si>
    <t>VYSADBA*0,7*3</t>
  </si>
  <si>
    <t>Zakládání</t>
  </si>
  <si>
    <t>40</t>
  </si>
  <si>
    <t>R09</t>
  </si>
  <si>
    <t>Trativody bez lože z drenážních trubek plastových flexibilních D 80 mm</t>
  </si>
  <si>
    <t>-1478196906</t>
  </si>
  <si>
    <t xml:space="preserve">Poznámka k položce:
Původně viz položka URS 212755213
včetně 2 ks "T" kusu z drenážního potrubí
</t>
  </si>
  <si>
    <t>"Odvodnění rubu zdi na PB" 20</t>
  </si>
  <si>
    <t>Svislé a kompletní konstrukce</t>
  </si>
  <si>
    <t>41</t>
  </si>
  <si>
    <t>326215111</t>
  </si>
  <si>
    <t>Zdivo hradících konstrukcí lesnickotechnických meliorací z lomového kamene štípaného nebo ručně vybíraného na maltu z nepravidelných kamenů objemu 1 kusu kamene do 0,02 m3</t>
  </si>
  <si>
    <t>-687856290</t>
  </si>
  <si>
    <t>"Oprava zdi na PB v km 7,300-7,320 ve 100% rozsahu" BOURANI_DOZDENI</t>
  </si>
  <si>
    <t>42</t>
  </si>
  <si>
    <t>327501111</t>
  </si>
  <si>
    <t>Výplň za opěrami a protimrazové klíny z kameniva drceného nebo těženého se zhutněním</t>
  </si>
  <si>
    <t>50726298</t>
  </si>
  <si>
    <t>"Za zdí na PB" 20*0,3*0,4</t>
  </si>
  <si>
    <t>43</t>
  </si>
  <si>
    <t>R05</t>
  </si>
  <si>
    <t>Oprava bezpečnostního přelivu - sanace betonu</t>
  </si>
  <si>
    <t>-338984581</t>
  </si>
  <si>
    <t>Poznámka k položce:
- aplikace spojovacího můstku na cementové bázi tl. 1 mm - cca 19  m2
- reprofilace stěn cementovou sanační maltou tl 10-40 mm - cca 19 m2
- stěrka k vyrovnání betonových ploch tl. 3 mm - cca 19 m2
- impregnační nátěr betonu dvojnásobný - cca 19 m2
- včetně ošetřování povrchu betonu zakrytím a kropením,apod.,
- včetně odbourání degradovaných částí zdi.</t>
  </si>
  <si>
    <t>17*1,2</t>
  </si>
  <si>
    <t>Vodorovné konstrukce</t>
  </si>
  <si>
    <t>44</t>
  </si>
  <si>
    <t>451315113</t>
  </si>
  <si>
    <t>Podkladní a výplňové vrstvy z betonu prostého tloušťky do 100 mm, z betonu C 8/10</t>
  </si>
  <si>
    <t>-1910290063</t>
  </si>
  <si>
    <t>"Podkladní vrstva zdi na PB" 20,4*1,3</t>
  </si>
  <si>
    <t>45</t>
  </si>
  <si>
    <t>451971112</t>
  </si>
  <si>
    <t>Položení podkladní vrstvy z geotextilie v rovině nebo ve svahu, s přesahem jednotlivých pásů 150 mm, s uchycením v terénu sponami z bet. oceli</t>
  </si>
  <si>
    <t>88244403</t>
  </si>
  <si>
    <t>GEOTEXTILIE</t>
  </si>
  <si>
    <t>"Podkladní vrstva pod rovnaninu" PODKLAD*1,1</t>
  </si>
  <si>
    <t>46</t>
  </si>
  <si>
    <t>693110760</t>
  </si>
  <si>
    <t>geotextilie z polypropylenových vláken netkaná, šíře 500 cm, 500 g/m2</t>
  </si>
  <si>
    <t>-1180305737</t>
  </si>
  <si>
    <t>Poznámka k položce:
geoNETEX S 500, Plošná hmotnost: 500 g/m2, Pevnost v tahu (podélně/příčně): 30/20 kN/m, Statické protržení (CBR): 3800 N, Funkce: F, F+S, D, P  Šířka max.: 5 m, Délka nábalu: 80 m</t>
  </si>
  <si>
    <t>47</t>
  </si>
  <si>
    <t>463211152</t>
  </si>
  <si>
    <t>Rovnanina z lomového kamene neupraveného pro podélné i příčné objekty objemu přes 3 m3, z kamene tříděného, s urovnáním líce a vyklínováním spár úlomky kamene hmotnost jednotlivých kamenů přes 80 do 200 kg</t>
  </si>
  <si>
    <t>-1274461486</t>
  </si>
  <si>
    <t>9,2*(2,25*0,5+1,25*0,6+1,45*0,5)*1,05</t>
  </si>
  <si>
    <t xml:space="preserve"> 9,0*(1,45+2*0,55)*0,6*1,05</t>
  </si>
  <si>
    <t>(30,0-16,0*0,2)*0,6*1,05</t>
  </si>
  <si>
    <t>48</t>
  </si>
  <si>
    <t>465928112</t>
  </si>
  <si>
    <t>Kladení dlažby dna melioračních kanálů z prefabrikovaných žlabů na sucho s vyplněním spár pískem hmotnosti jednotlivě přes 60 kg</t>
  </si>
  <si>
    <t>1207406859</t>
  </si>
  <si>
    <t>"Doplnění chybějících žlabovek ve dně v km 7,278 - 7,304: 26/0,5*0,1" 6</t>
  </si>
  <si>
    <t>49</t>
  </si>
  <si>
    <t>592277290</t>
  </si>
  <si>
    <t>žlab betonový odvodňovací 51,5 x 110 x 32,85 cm</t>
  </si>
  <si>
    <t>-237124320</t>
  </si>
  <si>
    <t>50</t>
  </si>
  <si>
    <t>564261111</t>
  </si>
  <si>
    <t>Podklad nebo podsyp ze štěrkopísku ŠP s rozprostřením, vlhčením a zhutněním, po zhutnění tl. 200 mm</t>
  </si>
  <si>
    <t>1135518940</t>
  </si>
  <si>
    <t>9,2*(2,25+1,25+1,45)*1,05</t>
  </si>
  <si>
    <t xml:space="preserve"> 9,0*(1,45+2*0,55)*1,05</t>
  </si>
  <si>
    <t>(30,0-16,0*0,2)*1,05</t>
  </si>
  <si>
    <t>Úpravy povrchů, podlahy a osazování výplní</t>
  </si>
  <si>
    <t>51</t>
  </si>
  <si>
    <t>628635411</t>
  </si>
  <si>
    <t>Spárování zdiva z lomového kamene upraveného maltou cementovou hloubky vysekaných spár přes 30 do 70 mm</t>
  </si>
  <si>
    <t>-1005778779</t>
  </si>
  <si>
    <t>"Spárování zdi na PB" 20,0*0,55+20,0*0,6</t>
  </si>
  <si>
    <t>Trubní vedení</t>
  </si>
  <si>
    <t>52</t>
  </si>
  <si>
    <t>871241101</t>
  </si>
  <si>
    <t>Montáž vodovodního potrubí z plastů v otevřeném výkopu z tvrdého PVC s integrovaným těsněnim SDR 11/PN10 D 90 x 4,3 mm</t>
  </si>
  <si>
    <t>-1165588484</t>
  </si>
  <si>
    <t>"Odvodnění rubu zdi na PB" 2*1,0</t>
  </si>
  <si>
    <t>53</t>
  </si>
  <si>
    <t>286102000</t>
  </si>
  <si>
    <t>trubka PVC tlaková hrdlovaná vodovodní DN 80 D 90 x 4,3 x 6000 mm</t>
  </si>
  <si>
    <t>-1478172252</t>
  </si>
  <si>
    <t>Ostatní konstrukce a práce, bourání</t>
  </si>
  <si>
    <t>54</t>
  </si>
  <si>
    <t>938122111</t>
  </si>
  <si>
    <t>Ošetření řezných ploch porostů na mostech herbicidy průměru do 10 cm</t>
  </si>
  <si>
    <t>-1271178085</t>
  </si>
  <si>
    <t>"Pařez DN do 100" 5</t>
  </si>
  <si>
    <t>55</t>
  </si>
  <si>
    <t>938122112</t>
  </si>
  <si>
    <t>Ošetření řezných ploch porostů na mostech herbicidy průměru přes 10 cm</t>
  </si>
  <si>
    <t>597616810</t>
  </si>
  <si>
    <t>VYSADBA-5</t>
  </si>
  <si>
    <t>56</t>
  </si>
  <si>
    <t>R01</t>
  </si>
  <si>
    <t>Čištění ploch konstrukcí tlakovou vodou</t>
  </si>
  <si>
    <t>-611605112</t>
  </si>
  <si>
    <t>Poznámka k položce:
Položka URS 938902122.
Čištění plochy dlažeb a zdiva tlakovou vodou (tlak 30 MPa s možností regulace).</t>
  </si>
  <si>
    <t>"Očištění stávajících konstrukcí"</t>
  </si>
  <si>
    <t>"Stávajících opravovaných zdí" (20+17)*1,2</t>
  </si>
  <si>
    <t>"Stávající dlažba a opevnění u vyústění z ČOV" 50</t>
  </si>
  <si>
    <t>"Stávající dlažba na začátku úseku" 170</t>
  </si>
  <si>
    <t>57</t>
  </si>
  <si>
    <t>R02</t>
  </si>
  <si>
    <t>Ruční dočištění konstrukcí</t>
  </si>
  <si>
    <t>890128824</t>
  </si>
  <si>
    <t>Poznámka k položce:
Ruční dočištění konstrukcí zdiva a dlažby a kamenné rovnaniny např. ocelovými kartáči.
Výchozí položka viz URS 985132311.</t>
  </si>
  <si>
    <t>"Stávajících žlabovek v km 7,280-7,300" 20*1,0</t>
  </si>
  <si>
    <t>"Očištění rovnanin kolem vyústění z ČOV" 50</t>
  </si>
  <si>
    <t>58</t>
  </si>
  <si>
    <t>R06</t>
  </si>
  <si>
    <t>-2057034235</t>
  </si>
  <si>
    <t>Poznámka k položce:
Provedení zařezání pařezů po předem pokácených stromech.</t>
  </si>
  <si>
    <t>"Po odřezání stromů u opravované zdi na PB v km 7,307-7,315" 4</t>
  </si>
  <si>
    <t>59</t>
  </si>
  <si>
    <t>R10</t>
  </si>
  <si>
    <t>Zachování a prodloužení stávajících výpustní</t>
  </si>
  <si>
    <t>kpl</t>
  </si>
  <si>
    <t>-860166019</t>
  </si>
  <si>
    <t xml:space="preserve">Poznámka k položce:
Zachování a prodloužení stávajících výpustní:
Jedná se zejména:
- o zachování a případné nutného prodloužení stávající kanalizační výsti na LB v km cca 7,314 - beton DN 1000,
- o zachování a případné nutného prodloužení stávající trouby sloužící k napouštění rybníka na PB v km cca 7,308 - PVC DN 100,
- případné další výústi včetně jejich zachování a prodloužení.
</t>
  </si>
  <si>
    <t>60</t>
  </si>
  <si>
    <t>R67</t>
  </si>
  <si>
    <t xml:space="preserve">Likvidace vybouraných hmot v souladu se zk. O odpadech č 185/2001 Sb. v platném znění. Součástí položky je doprava, potřebná manipulace s vybouranými hmotami a poplatky za uložení sutě na skládku. </t>
  </si>
  <si>
    <t>-1257880353</t>
  </si>
  <si>
    <t>Poznámka k položce:
Likvidace suti po odbouraných částech stávajících opravovaných zdech a přesdpárovaných dlažbách.
- Likvidace a odvoz suti na skládku včetně poplatku za skládku
- předpokládá se odvoz na skládku ve vzdálenosti do cca 25 km</t>
  </si>
  <si>
    <t>"Likvidace suti po odbouraných částech stávajících opravovaných zdech (tuny)" (1+BOURANI_DOZDENI)*2,5</t>
  </si>
  <si>
    <t>998</t>
  </si>
  <si>
    <t>Přesun hmot</t>
  </si>
  <si>
    <t>61</t>
  </si>
  <si>
    <t>998312011</t>
  </si>
  <si>
    <t>Přesun hmot pro sanace území, hrazení a úpravy bystřin jakéhokoliv rozsahu pro dopravní vzdálenost 50 m</t>
  </si>
  <si>
    <t>-74118340</t>
  </si>
  <si>
    <t>9999</t>
  </si>
  <si>
    <t>Vedlejší náklady</t>
  </si>
  <si>
    <t>62</t>
  </si>
  <si>
    <t>R75</t>
  </si>
  <si>
    <t>Zajištění umístění štítku o ohlášení stavby</t>
  </si>
  <si>
    <t>-761922837</t>
  </si>
  <si>
    <t>63</t>
  </si>
  <si>
    <t>R97</t>
  </si>
  <si>
    <t>Vytýčení inženýrských sítí a zařízení</t>
  </si>
  <si>
    <t>23875276</t>
  </si>
  <si>
    <t>Poznámka k položce:
Vytýčení inženýrských sítí a zařízení, včetně zajištění případné aktualizace vyjádření správců sítí, která pozbudou platnosti v období mezi předáním staveniště a vytyčením sítí
zajištění všech nezbytných opatření, jimiž bude předejito porušení jakékoliv inženýrské sítě během výstavby,</t>
  </si>
  <si>
    <t>64</t>
  </si>
  <si>
    <t>R98</t>
  </si>
  <si>
    <t>Vytýčení stavby odborně způsobilou osobou v oboru zeměměřičství, včetně vytyčení hranic pozemků</t>
  </si>
  <si>
    <t>124806033</t>
  </si>
  <si>
    <t>Ostatní</t>
  </si>
  <si>
    <t>999</t>
  </si>
  <si>
    <t>Ostatní náklady</t>
  </si>
  <si>
    <t>65</t>
  </si>
  <si>
    <t>R69</t>
  </si>
  <si>
    <t>Zpracování časového a finančního harmonogramu stavby a jeho schválení investorem</t>
  </si>
  <si>
    <t>878408443</t>
  </si>
  <si>
    <t>66</t>
  </si>
  <si>
    <t>R80</t>
  </si>
  <si>
    <t>Fotodokumentace stavby</t>
  </si>
  <si>
    <t>666003411</t>
  </si>
  <si>
    <t>Poznámka k položce:
Fotodokumentace před zahájením stavby, fotodokumentace průběhu stavby, pastportyzace místních komunikací apod.)</t>
  </si>
  <si>
    <t>67</t>
  </si>
  <si>
    <t>R82</t>
  </si>
  <si>
    <t>Vyhotovení plánu bezpečnosti a ochrany zdraví - pro celou stavbu</t>
  </si>
  <si>
    <t>1189732684</t>
  </si>
  <si>
    <t>Poznámka k položce:
Aktualizace plánu bezpečnosti a ochrany zdraví při práci na staveništi ve smyslu § 15 odstavce 2 zákona č. 309/2006 Sb., který předá zhotovitel objednateli k odsouhlasení při předání a převzetí staveniště, zajištění plnění povinností dle zákona č. 309/2006 Sb. (dle čl. IV. odst. 6, 8 a 9 této smlouvy),</t>
  </si>
  <si>
    <t>68</t>
  </si>
  <si>
    <t>R85</t>
  </si>
  <si>
    <t>Zpracování a předání geodetického zaměření skutečně provedené stavby - pro celou stavbu</t>
  </si>
  <si>
    <t>1788141678</t>
  </si>
  <si>
    <t>Poznámka k položce:
Zpracování a předání dokumentace skutečného provedení stavby (3 paré + 1 v elektronické formě) objednateli:
- včetně geodetického zaměření skutečně provedené stavby odborně způsobilou osobou v oboru zeměměřictví  které bude obsahovat polohopisné a výškopisné zaměření stavby a jejích jednotlivých objektů (situace, podélný profil, příčné profily) s návazností na katastr nemovitostí a projektovou dokumentaci.</t>
  </si>
  <si>
    <t>69</t>
  </si>
  <si>
    <t>R87</t>
  </si>
  <si>
    <t>Zajištění trvalé likvidace odpadů v souladu s platnými právními předpisy</t>
  </si>
  <si>
    <t>672618030</t>
  </si>
  <si>
    <t>70</t>
  </si>
  <si>
    <t>R91</t>
  </si>
  <si>
    <t>Prlběžná údržba dotčených komunikací a dotčených pozemků, včetně uvedení všech povrchů do původního stavu a jejich protokolární předání</t>
  </si>
  <si>
    <t>-436885621</t>
  </si>
  <si>
    <t>Poznámka k položce:
Průběžná údržba všech dotčených ploch a komunikací po celou dobu stavby, včetně uvedení všech povrchů, dotčených pozemků a komunikací do původního stavu a jejich protokolární předáni:
včetně hloubkového zorání dotčených zemědělských pozemků (předpokládá se 0,6 ha).</t>
  </si>
  <si>
    <t>71</t>
  </si>
  <si>
    <t>R92</t>
  </si>
  <si>
    <t>Projednání a zajištění případného zvláštního užívání komunikací a veřejných ploch, včetně zajištění dopravního značení</t>
  </si>
  <si>
    <t>-363261514</t>
  </si>
  <si>
    <t>72</t>
  </si>
  <si>
    <t>R94</t>
  </si>
  <si>
    <t>Zřízení a likvidace zařízení staveniště, včetně případných přípojek, deponií apod. pro všechny objekty</t>
  </si>
  <si>
    <t>-383122591</t>
  </si>
  <si>
    <t>73</t>
  </si>
  <si>
    <t>R99</t>
  </si>
  <si>
    <t>Zajištění ochrany vzrostlých stromů před poškozením</t>
  </si>
  <si>
    <t>-2129654401</t>
  </si>
  <si>
    <t>Poznámka k položce:
Položka obsahuje: provedení opatření k dočasné ochraně vzrostlých stromů (obedněním latěmi, ochranou geotextílií a ovázáním), které by mohly být činností na stavbě ohroženy či poškozeny"- předpoklad ochrany 40 ks stromů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</si>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</sst>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horizontal="right"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33" fillId="3" borderId="0" xfId="1" applyFont="1" applyFill="1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4" fontId="36" fillId="0" borderId="16" xfId="0" applyNumberFormat="1" applyFont="1" applyBorder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0" fontId="41" fillId="0" borderId="28" xfId="0" applyFont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2" fillId="0" borderId="0" xfId="0" applyFont="1" applyBorder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3" fillId="3" borderId="0" xfId="1" applyFont="1" applyFill="1" applyAlignment="1">
      <alignment vertical="center"/>
    </xf>
    <xf numFmtId="0" fontId="46" fillId="0" borderId="1" xfId="0" applyFont="1" applyBorder="1" applyAlignment="1" applyProtection="1">
      <alignment horizontal="left"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7</v>
      </c>
      <c r="BV1" s="23" t="s">
        <v>8</v>
      </c>
    </row>
    <row r="2" spans="1:74" ht="36.950000000000003" customHeight="1">
      <c r="AR2" s="398"/>
      <c r="AS2" s="398"/>
      <c r="AT2" s="398"/>
      <c r="AU2" s="398"/>
      <c r="AV2" s="398"/>
      <c r="AW2" s="398"/>
      <c r="AX2" s="398"/>
      <c r="AY2" s="398"/>
      <c r="AZ2" s="398"/>
      <c r="BA2" s="398"/>
      <c r="BB2" s="398"/>
      <c r="BC2" s="398"/>
      <c r="BD2" s="398"/>
      <c r="BE2" s="398"/>
      <c r="BF2" s="398"/>
      <c r="BG2" s="398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G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9" t="s">
        <v>17</v>
      </c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29"/>
      <c r="AQ5" s="31"/>
      <c r="BG5" s="357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61" t="s">
        <v>20</v>
      </c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  <c r="Y6" s="360"/>
      <c r="Z6" s="360"/>
      <c r="AA6" s="360"/>
      <c r="AB6" s="360"/>
      <c r="AC6" s="360"/>
      <c r="AD6" s="360"/>
      <c r="AE6" s="360"/>
      <c r="AF6" s="360"/>
      <c r="AG6" s="360"/>
      <c r="AH6" s="360"/>
      <c r="AI6" s="360"/>
      <c r="AJ6" s="360"/>
      <c r="AK6" s="360"/>
      <c r="AL6" s="360"/>
      <c r="AM6" s="360"/>
      <c r="AN6" s="360"/>
      <c r="AO6" s="360"/>
      <c r="AP6" s="29"/>
      <c r="AQ6" s="31"/>
      <c r="BG6" s="358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24</v>
      </c>
      <c r="AO7" s="29"/>
      <c r="AP7" s="29"/>
      <c r="AQ7" s="31"/>
      <c r="BG7" s="358"/>
      <c r="BS7" s="24" t="s">
        <v>9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G8" s="358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G9" s="358"/>
      <c r="BS9" s="24" t="s">
        <v>9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31</v>
      </c>
      <c r="AO10" s="29"/>
      <c r="AP10" s="29"/>
      <c r="AQ10" s="31"/>
      <c r="BG10" s="358"/>
      <c r="BS10" s="24" t="s">
        <v>9</v>
      </c>
    </row>
    <row r="11" spans="1:74" ht="18.399999999999999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31</v>
      </c>
      <c r="AO11" s="29"/>
      <c r="AP11" s="29"/>
      <c r="AQ11" s="31"/>
      <c r="BG11" s="358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G12" s="358"/>
      <c r="BS12" s="24" t="s">
        <v>9</v>
      </c>
    </row>
    <row r="13" spans="1:74" ht="14.45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39" t="s">
        <v>35</v>
      </c>
      <c r="AO13" s="29"/>
      <c r="AP13" s="29"/>
      <c r="AQ13" s="31"/>
      <c r="BG13" s="358"/>
      <c r="BS13" s="24" t="s">
        <v>9</v>
      </c>
    </row>
    <row r="14" spans="1:74">
      <c r="B14" s="28"/>
      <c r="C14" s="29"/>
      <c r="D14" s="29"/>
      <c r="E14" s="362" t="s">
        <v>35</v>
      </c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7" t="s">
        <v>33</v>
      </c>
      <c r="AL14" s="29"/>
      <c r="AM14" s="29"/>
      <c r="AN14" s="39" t="s">
        <v>35</v>
      </c>
      <c r="AO14" s="29"/>
      <c r="AP14" s="29"/>
      <c r="AQ14" s="31"/>
      <c r="BG14" s="358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G15" s="358"/>
      <c r="BS15" s="24" t="s">
        <v>6</v>
      </c>
    </row>
    <row r="16" spans="1:74" ht="14.45" customHeight="1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31</v>
      </c>
      <c r="AO16" s="29"/>
      <c r="AP16" s="29"/>
      <c r="AQ16" s="31"/>
      <c r="BG16" s="358"/>
      <c r="BS16" s="24" t="s">
        <v>6</v>
      </c>
    </row>
    <row r="17" spans="2:71" ht="18.399999999999999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31</v>
      </c>
      <c r="AO17" s="29"/>
      <c r="AP17" s="29"/>
      <c r="AQ17" s="31"/>
      <c r="BG17" s="358"/>
      <c r="BS17" s="24" t="s">
        <v>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G18" s="358"/>
      <c r="BS18" s="24" t="s">
        <v>9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G19" s="358"/>
      <c r="BS19" s="24" t="s">
        <v>9</v>
      </c>
    </row>
    <row r="20" spans="2:71" ht="22.5" customHeight="1">
      <c r="B20" s="28"/>
      <c r="C20" s="29"/>
      <c r="D20" s="29"/>
      <c r="E20" s="364" t="s">
        <v>31</v>
      </c>
      <c r="F20" s="364"/>
      <c r="G20" s="364"/>
      <c r="H20" s="364"/>
      <c r="I20" s="364"/>
      <c r="J20" s="364"/>
      <c r="K20" s="364"/>
      <c r="L20" s="364"/>
      <c r="M20" s="364"/>
      <c r="N20" s="364"/>
      <c r="O20" s="364"/>
      <c r="P20" s="364"/>
      <c r="Q20" s="364"/>
      <c r="R20" s="364"/>
      <c r="S20" s="364"/>
      <c r="T20" s="364"/>
      <c r="U20" s="364"/>
      <c r="V20" s="364"/>
      <c r="W20" s="364"/>
      <c r="X20" s="364"/>
      <c r="Y20" s="364"/>
      <c r="Z20" s="364"/>
      <c r="AA20" s="364"/>
      <c r="AB20" s="364"/>
      <c r="AC20" s="364"/>
      <c r="AD20" s="364"/>
      <c r="AE20" s="364"/>
      <c r="AF20" s="364"/>
      <c r="AG20" s="364"/>
      <c r="AH20" s="364"/>
      <c r="AI20" s="364"/>
      <c r="AJ20" s="364"/>
      <c r="AK20" s="364"/>
      <c r="AL20" s="364"/>
      <c r="AM20" s="364"/>
      <c r="AN20" s="364"/>
      <c r="AO20" s="29"/>
      <c r="AP20" s="29"/>
      <c r="AQ20" s="31"/>
      <c r="BG20" s="358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G21" s="358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G22" s="358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5">
        <f>ROUND(AG51,2)</f>
        <v>0</v>
      </c>
      <c r="AL23" s="366"/>
      <c r="AM23" s="366"/>
      <c r="AN23" s="366"/>
      <c r="AO23" s="366"/>
      <c r="AP23" s="42"/>
      <c r="AQ23" s="45"/>
      <c r="BG23" s="358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G24" s="358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7" t="s">
        <v>40</v>
      </c>
      <c r="M25" s="367"/>
      <c r="N25" s="367"/>
      <c r="O25" s="367"/>
      <c r="P25" s="42"/>
      <c r="Q25" s="42"/>
      <c r="R25" s="42"/>
      <c r="S25" s="42"/>
      <c r="T25" s="42"/>
      <c r="U25" s="42"/>
      <c r="V25" s="42"/>
      <c r="W25" s="367" t="s">
        <v>41</v>
      </c>
      <c r="X25" s="367"/>
      <c r="Y25" s="367"/>
      <c r="Z25" s="367"/>
      <c r="AA25" s="367"/>
      <c r="AB25" s="367"/>
      <c r="AC25" s="367"/>
      <c r="AD25" s="367"/>
      <c r="AE25" s="367"/>
      <c r="AF25" s="42"/>
      <c r="AG25" s="42"/>
      <c r="AH25" s="42"/>
      <c r="AI25" s="42"/>
      <c r="AJ25" s="42"/>
      <c r="AK25" s="367" t="s">
        <v>42</v>
      </c>
      <c r="AL25" s="367"/>
      <c r="AM25" s="367"/>
      <c r="AN25" s="367"/>
      <c r="AO25" s="367"/>
      <c r="AP25" s="42"/>
      <c r="AQ25" s="45"/>
      <c r="BG25" s="358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68">
        <v>0.21</v>
      </c>
      <c r="M26" s="369"/>
      <c r="N26" s="369"/>
      <c r="O26" s="369"/>
      <c r="P26" s="48"/>
      <c r="Q26" s="48"/>
      <c r="R26" s="48"/>
      <c r="S26" s="48"/>
      <c r="T26" s="48"/>
      <c r="U26" s="48"/>
      <c r="V26" s="48"/>
      <c r="W26" s="370">
        <f>ROUND(BB51,2)</f>
        <v>0</v>
      </c>
      <c r="X26" s="369"/>
      <c r="Y26" s="369"/>
      <c r="Z26" s="369"/>
      <c r="AA26" s="369"/>
      <c r="AB26" s="369"/>
      <c r="AC26" s="369"/>
      <c r="AD26" s="369"/>
      <c r="AE26" s="369"/>
      <c r="AF26" s="48"/>
      <c r="AG26" s="48"/>
      <c r="AH26" s="48"/>
      <c r="AI26" s="48"/>
      <c r="AJ26" s="48"/>
      <c r="AK26" s="370">
        <f>ROUND(AX51,2)</f>
        <v>0</v>
      </c>
      <c r="AL26" s="369"/>
      <c r="AM26" s="369"/>
      <c r="AN26" s="369"/>
      <c r="AO26" s="369"/>
      <c r="AP26" s="48"/>
      <c r="AQ26" s="50"/>
      <c r="BG26" s="358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68">
        <v>0.15</v>
      </c>
      <c r="M27" s="369"/>
      <c r="N27" s="369"/>
      <c r="O27" s="369"/>
      <c r="P27" s="48"/>
      <c r="Q27" s="48"/>
      <c r="R27" s="48"/>
      <c r="S27" s="48"/>
      <c r="T27" s="48"/>
      <c r="U27" s="48"/>
      <c r="V27" s="48"/>
      <c r="W27" s="370">
        <f>ROUND(BC51,2)</f>
        <v>0</v>
      </c>
      <c r="X27" s="369"/>
      <c r="Y27" s="369"/>
      <c r="Z27" s="369"/>
      <c r="AA27" s="369"/>
      <c r="AB27" s="369"/>
      <c r="AC27" s="369"/>
      <c r="AD27" s="369"/>
      <c r="AE27" s="369"/>
      <c r="AF27" s="48"/>
      <c r="AG27" s="48"/>
      <c r="AH27" s="48"/>
      <c r="AI27" s="48"/>
      <c r="AJ27" s="48"/>
      <c r="AK27" s="370">
        <f>ROUND(AY51,2)</f>
        <v>0</v>
      </c>
      <c r="AL27" s="369"/>
      <c r="AM27" s="369"/>
      <c r="AN27" s="369"/>
      <c r="AO27" s="369"/>
      <c r="AP27" s="48"/>
      <c r="AQ27" s="50"/>
      <c r="BG27" s="358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68">
        <v>0.21</v>
      </c>
      <c r="M28" s="369"/>
      <c r="N28" s="369"/>
      <c r="O28" s="369"/>
      <c r="P28" s="48"/>
      <c r="Q28" s="48"/>
      <c r="R28" s="48"/>
      <c r="S28" s="48"/>
      <c r="T28" s="48"/>
      <c r="U28" s="48"/>
      <c r="V28" s="48"/>
      <c r="W28" s="370">
        <f>ROUND(BD51,2)</f>
        <v>0</v>
      </c>
      <c r="X28" s="369"/>
      <c r="Y28" s="369"/>
      <c r="Z28" s="369"/>
      <c r="AA28" s="369"/>
      <c r="AB28" s="369"/>
      <c r="AC28" s="369"/>
      <c r="AD28" s="369"/>
      <c r="AE28" s="369"/>
      <c r="AF28" s="48"/>
      <c r="AG28" s="48"/>
      <c r="AH28" s="48"/>
      <c r="AI28" s="48"/>
      <c r="AJ28" s="48"/>
      <c r="AK28" s="370">
        <v>0</v>
      </c>
      <c r="AL28" s="369"/>
      <c r="AM28" s="369"/>
      <c r="AN28" s="369"/>
      <c r="AO28" s="369"/>
      <c r="AP28" s="48"/>
      <c r="AQ28" s="50"/>
      <c r="BG28" s="358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68">
        <v>0.15</v>
      </c>
      <c r="M29" s="369"/>
      <c r="N29" s="369"/>
      <c r="O29" s="369"/>
      <c r="P29" s="48"/>
      <c r="Q29" s="48"/>
      <c r="R29" s="48"/>
      <c r="S29" s="48"/>
      <c r="T29" s="48"/>
      <c r="U29" s="48"/>
      <c r="V29" s="48"/>
      <c r="W29" s="370">
        <f>ROUND(BE51,2)</f>
        <v>0</v>
      </c>
      <c r="X29" s="369"/>
      <c r="Y29" s="369"/>
      <c r="Z29" s="369"/>
      <c r="AA29" s="369"/>
      <c r="AB29" s="369"/>
      <c r="AC29" s="369"/>
      <c r="AD29" s="369"/>
      <c r="AE29" s="369"/>
      <c r="AF29" s="48"/>
      <c r="AG29" s="48"/>
      <c r="AH29" s="48"/>
      <c r="AI29" s="48"/>
      <c r="AJ29" s="48"/>
      <c r="AK29" s="370">
        <v>0</v>
      </c>
      <c r="AL29" s="369"/>
      <c r="AM29" s="369"/>
      <c r="AN29" s="369"/>
      <c r="AO29" s="369"/>
      <c r="AP29" s="48"/>
      <c r="AQ29" s="50"/>
      <c r="BG29" s="358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68">
        <v>0</v>
      </c>
      <c r="M30" s="369"/>
      <c r="N30" s="369"/>
      <c r="O30" s="369"/>
      <c r="P30" s="48"/>
      <c r="Q30" s="48"/>
      <c r="R30" s="48"/>
      <c r="S30" s="48"/>
      <c r="T30" s="48"/>
      <c r="U30" s="48"/>
      <c r="V30" s="48"/>
      <c r="W30" s="370">
        <f>ROUND(BF51,2)</f>
        <v>0</v>
      </c>
      <c r="X30" s="369"/>
      <c r="Y30" s="369"/>
      <c r="Z30" s="369"/>
      <c r="AA30" s="369"/>
      <c r="AB30" s="369"/>
      <c r="AC30" s="369"/>
      <c r="AD30" s="369"/>
      <c r="AE30" s="369"/>
      <c r="AF30" s="48"/>
      <c r="AG30" s="48"/>
      <c r="AH30" s="48"/>
      <c r="AI30" s="48"/>
      <c r="AJ30" s="48"/>
      <c r="AK30" s="370">
        <v>0</v>
      </c>
      <c r="AL30" s="369"/>
      <c r="AM30" s="369"/>
      <c r="AN30" s="369"/>
      <c r="AO30" s="369"/>
      <c r="AP30" s="48"/>
      <c r="AQ30" s="50"/>
      <c r="BG30" s="358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G31" s="358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71" t="s">
        <v>51</v>
      </c>
      <c r="Y32" s="372"/>
      <c r="Z32" s="372"/>
      <c r="AA32" s="372"/>
      <c r="AB32" s="372"/>
      <c r="AC32" s="53"/>
      <c r="AD32" s="53"/>
      <c r="AE32" s="53"/>
      <c r="AF32" s="53"/>
      <c r="AG32" s="53"/>
      <c r="AH32" s="53"/>
      <c r="AI32" s="53"/>
      <c r="AJ32" s="53"/>
      <c r="AK32" s="373">
        <f>SUM(AK23:AK30)</f>
        <v>0</v>
      </c>
      <c r="AL32" s="372"/>
      <c r="AM32" s="372"/>
      <c r="AN32" s="372"/>
      <c r="AO32" s="374"/>
      <c r="AP32" s="51"/>
      <c r="AQ32" s="55"/>
      <c r="BG32" s="358"/>
    </row>
    <row r="33" spans="2:58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8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8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8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8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8" s="3" customFormat="1" ht="14.45" customHeight="1">
      <c r="B41" s="64"/>
      <c r="C41" s="65" t="s">
        <v>16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17045-14XT-PA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8" s="4" customFormat="1" ht="36.950000000000003" customHeight="1">
      <c r="B42" s="68"/>
      <c r="C42" s="69" t="s">
        <v>19</v>
      </c>
      <c r="D42" s="70"/>
      <c r="E42" s="70"/>
      <c r="F42" s="70"/>
      <c r="G42" s="70"/>
      <c r="H42" s="70"/>
      <c r="I42" s="70"/>
      <c r="J42" s="70"/>
      <c r="K42" s="70"/>
      <c r="L42" s="375" t="str">
        <f>K6</f>
        <v>Suchý potok, Suchohrdly, km 6,170 - 7,300 - oprava koryta</v>
      </c>
      <c r="M42" s="376"/>
      <c r="N42" s="376"/>
      <c r="O42" s="376"/>
      <c r="P42" s="376"/>
      <c r="Q42" s="376"/>
      <c r="R42" s="376"/>
      <c r="S42" s="376"/>
      <c r="T42" s="376"/>
      <c r="U42" s="376"/>
      <c r="V42" s="376"/>
      <c r="W42" s="376"/>
      <c r="X42" s="376"/>
      <c r="Y42" s="376"/>
      <c r="Z42" s="376"/>
      <c r="AA42" s="376"/>
      <c r="AB42" s="376"/>
      <c r="AC42" s="376"/>
      <c r="AD42" s="376"/>
      <c r="AE42" s="376"/>
      <c r="AF42" s="376"/>
      <c r="AG42" s="376"/>
      <c r="AH42" s="376"/>
      <c r="AI42" s="376"/>
      <c r="AJ42" s="376"/>
      <c r="AK42" s="376"/>
      <c r="AL42" s="376"/>
      <c r="AM42" s="376"/>
      <c r="AN42" s="376"/>
      <c r="AO42" s="376"/>
      <c r="AP42" s="70"/>
      <c r="AQ42" s="70"/>
      <c r="AR42" s="71"/>
    </row>
    <row r="43" spans="2:58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8" s="1" customFormat="1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77" t="str">
        <f>IF(AN8= "","",AN8)</f>
        <v>18. 10. 2017</v>
      </c>
      <c r="AN44" s="377"/>
      <c r="AO44" s="63"/>
      <c r="AP44" s="63"/>
      <c r="AQ44" s="63"/>
      <c r="AR44" s="61"/>
    </row>
    <row r="45" spans="2:58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8" s="1" customFormat="1">
      <c r="B46" s="41"/>
      <c r="C46" s="65" t="s">
        <v>29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Povodí Moravy, s.p.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36</v>
      </c>
      <c r="AJ46" s="63"/>
      <c r="AK46" s="63"/>
      <c r="AL46" s="63"/>
      <c r="AM46" s="378" t="str">
        <f>IF(E17="","",E17)</f>
        <v>Regioprojekt Brno, s.r.o.</v>
      </c>
      <c r="AN46" s="378"/>
      <c r="AO46" s="378"/>
      <c r="AP46" s="378"/>
      <c r="AQ46" s="63"/>
      <c r="AR46" s="61"/>
      <c r="AS46" s="379" t="s">
        <v>53</v>
      </c>
      <c r="AT46" s="380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4"/>
    </row>
    <row r="47" spans="2:58" s="1" customFormat="1">
      <c r="B47" s="41"/>
      <c r="C47" s="65" t="s">
        <v>34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81"/>
      <c r="AT47" s="382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6"/>
    </row>
    <row r="48" spans="2:58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3"/>
      <c r="AT48" s="384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77"/>
    </row>
    <row r="49" spans="1:91" s="1" customFormat="1" ht="29.25" customHeight="1">
      <c r="B49" s="41"/>
      <c r="C49" s="385" t="s">
        <v>54</v>
      </c>
      <c r="D49" s="386"/>
      <c r="E49" s="386"/>
      <c r="F49" s="386"/>
      <c r="G49" s="386"/>
      <c r="H49" s="78"/>
      <c r="I49" s="387" t="s">
        <v>55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8" t="s">
        <v>56</v>
      </c>
      <c r="AH49" s="386"/>
      <c r="AI49" s="386"/>
      <c r="AJ49" s="386"/>
      <c r="AK49" s="386"/>
      <c r="AL49" s="386"/>
      <c r="AM49" s="386"/>
      <c r="AN49" s="387" t="s">
        <v>57</v>
      </c>
      <c r="AO49" s="386"/>
      <c r="AP49" s="386"/>
      <c r="AQ49" s="79" t="s">
        <v>58</v>
      </c>
      <c r="AR49" s="61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1" t="s">
        <v>70</v>
      </c>
      <c r="BE49" s="81" t="s">
        <v>71</v>
      </c>
      <c r="BF49" s="82" t="s">
        <v>72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5"/>
    </row>
    <row r="51" spans="1:91" s="4" customFormat="1" ht="32.450000000000003" customHeight="1">
      <c r="B51" s="68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96">
        <f>ROUND(AG52,2)</f>
        <v>0</v>
      </c>
      <c r="AH51" s="396"/>
      <c r="AI51" s="396"/>
      <c r="AJ51" s="396"/>
      <c r="AK51" s="396"/>
      <c r="AL51" s="396"/>
      <c r="AM51" s="396"/>
      <c r="AN51" s="397">
        <f>SUM(AG51,AV51)</f>
        <v>0</v>
      </c>
      <c r="AO51" s="397"/>
      <c r="AP51" s="397"/>
      <c r="AQ51" s="88" t="s">
        <v>31</v>
      </c>
      <c r="AR51" s="71"/>
      <c r="AS51" s="89">
        <f t="shared" ref="AS51:AU52" si="0">ROUND(AS52,2)</f>
        <v>0</v>
      </c>
      <c r="AT51" s="90">
        <f t="shared" si="0"/>
        <v>0</v>
      </c>
      <c r="AU51" s="91">
        <f t="shared" si="0"/>
        <v>0</v>
      </c>
      <c r="AV51" s="91">
        <f>ROUND(SUM(AX51:AY51),2)</f>
        <v>0</v>
      </c>
      <c r="AW51" s="92">
        <f>ROUND(AW52,5)</f>
        <v>0</v>
      </c>
      <c r="AX51" s="91">
        <f>ROUND(BB51*L26,2)</f>
        <v>0</v>
      </c>
      <c r="AY51" s="91">
        <f>ROUND(BC51*L27,2)</f>
        <v>0</v>
      </c>
      <c r="AZ51" s="91">
        <f>ROUND(BD51*L26,2)</f>
        <v>0</v>
      </c>
      <c r="BA51" s="91">
        <f>ROUND(BE51*L27,2)</f>
        <v>0</v>
      </c>
      <c r="BB51" s="91">
        <f t="shared" ref="BB51:BF52" si="1">ROUND(BB52,2)</f>
        <v>0</v>
      </c>
      <c r="BC51" s="91">
        <f t="shared" si="1"/>
        <v>0</v>
      </c>
      <c r="BD51" s="91">
        <f t="shared" si="1"/>
        <v>0</v>
      </c>
      <c r="BE51" s="91">
        <f t="shared" si="1"/>
        <v>0</v>
      </c>
      <c r="BF51" s="93">
        <f t="shared" si="1"/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8</v>
      </c>
      <c r="BX51" s="94" t="s">
        <v>78</v>
      </c>
      <c r="CL51" s="94" t="s">
        <v>22</v>
      </c>
    </row>
    <row r="52" spans="1:91" s="5" customFormat="1" ht="37.5" customHeight="1">
      <c r="B52" s="96"/>
      <c r="C52" s="97"/>
      <c r="D52" s="392" t="s">
        <v>17</v>
      </c>
      <c r="E52" s="392"/>
      <c r="F52" s="392"/>
      <c r="G52" s="392"/>
      <c r="H52" s="392"/>
      <c r="I52" s="98"/>
      <c r="J52" s="392" t="s">
        <v>79</v>
      </c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392"/>
      <c r="AD52" s="392"/>
      <c r="AE52" s="392"/>
      <c r="AF52" s="392"/>
      <c r="AG52" s="391">
        <f>ROUND(AG53,2)</f>
        <v>0</v>
      </c>
      <c r="AH52" s="390"/>
      <c r="AI52" s="390"/>
      <c r="AJ52" s="390"/>
      <c r="AK52" s="390"/>
      <c r="AL52" s="390"/>
      <c r="AM52" s="390"/>
      <c r="AN52" s="389">
        <f>SUM(AG52,AV52)</f>
        <v>0</v>
      </c>
      <c r="AO52" s="390"/>
      <c r="AP52" s="390"/>
      <c r="AQ52" s="99" t="s">
        <v>80</v>
      </c>
      <c r="AR52" s="100"/>
      <c r="AS52" s="101">
        <f t="shared" si="0"/>
        <v>0</v>
      </c>
      <c r="AT52" s="102">
        <f t="shared" si="0"/>
        <v>0</v>
      </c>
      <c r="AU52" s="103">
        <f t="shared" si="0"/>
        <v>0</v>
      </c>
      <c r="AV52" s="103">
        <f>ROUND(SUM(AX52:AY52),2)</f>
        <v>0</v>
      </c>
      <c r="AW52" s="104">
        <f>ROUND(AW53,5)</f>
        <v>0</v>
      </c>
      <c r="AX52" s="103">
        <f>ROUND(BB52*L26,2)</f>
        <v>0</v>
      </c>
      <c r="AY52" s="103">
        <f>ROUND(BC52*L27,2)</f>
        <v>0</v>
      </c>
      <c r="AZ52" s="103">
        <f>ROUND(BD52*L26,2)</f>
        <v>0</v>
      </c>
      <c r="BA52" s="103">
        <f>ROUND(BE52*L27,2)</f>
        <v>0</v>
      </c>
      <c r="BB52" s="103">
        <f t="shared" si="1"/>
        <v>0</v>
      </c>
      <c r="BC52" s="103">
        <f t="shared" si="1"/>
        <v>0</v>
      </c>
      <c r="BD52" s="103">
        <f t="shared" si="1"/>
        <v>0</v>
      </c>
      <c r="BE52" s="103">
        <f t="shared" si="1"/>
        <v>0</v>
      </c>
      <c r="BF52" s="105">
        <f t="shared" si="1"/>
        <v>0</v>
      </c>
      <c r="BS52" s="106" t="s">
        <v>74</v>
      </c>
      <c r="BT52" s="106" t="s">
        <v>81</v>
      </c>
      <c r="BU52" s="106" t="s">
        <v>76</v>
      </c>
      <c r="BV52" s="106" t="s">
        <v>77</v>
      </c>
      <c r="BW52" s="106" t="s">
        <v>82</v>
      </c>
      <c r="BX52" s="106" t="s">
        <v>8</v>
      </c>
      <c r="CL52" s="106" t="s">
        <v>22</v>
      </c>
      <c r="CM52" s="106" t="s">
        <v>83</v>
      </c>
    </row>
    <row r="53" spans="1:91" s="6" customFormat="1" ht="34.5" customHeight="1">
      <c r="A53" s="107" t="s">
        <v>84</v>
      </c>
      <c r="B53" s="108"/>
      <c r="C53" s="109"/>
      <c r="D53" s="109"/>
      <c r="E53" s="395" t="s">
        <v>17</v>
      </c>
      <c r="F53" s="395"/>
      <c r="G53" s="395"/>
      <c r="H53" s="395"/>
      <c r="I53" s="395"/>
      <c r="J53" s="109"/>
      <c r="K53" s="395" t="s">
        <v>85</v>
      </c>
      <c r="L53" s="395"/>
      <c r="M53" s="395"/>
      <c r="N53" s="395"/>
      <c r="O53" s="395"/>
      <c r="P53" s="395"/>
      <c r="Q53" s="395"/>
      <c r="R53" s="395"/>
      <c r="S53" s="395"/>
      <c r="T53" s="395"/>
      <c r="U53" s="395"/>
      <c r="V53" s="395"/>
      <c r="W53" s="395"/>
      <c r="X53" s="395"/>
      <c r="Y53" s="395"/>
      <c r="Z53" s="395"/>
      <c r="AA53" s="395"/>
      <c r="AB53" s="395"/>
      <c r="AC53" s="395"/>
      <c r="AD53" s="395"/>
      <c r="AE53" s="395"/>
      <c r="AF53" s="395"/>
      <c r="AG53" s="393">
        <f>'17045-14XT-PA - Suchý pot...'!K31</f>
        <v>0</v>
      </c>
      <c r="AH53" s="394"/>
      <c r="AI53" s="394"/>
      <c r="AJ53" s="394"/>
      <c r="AK53" s="394"/>
      <c r="AL53" s="394"/>
      <c r="AM53" s="394"/>
      <c r="AN53" s="393">
        <f>SUM(AG53,AV53)</f>
        <v>0</v>
      </c>
      <c r="AO53" s="394"/>
      <c r="AP53" s="394"/>
      <c r="AQ53" s="110" t="s">
        <v>86</v>
      </c>
      <c r="AR53" s="111"/>
      <c r="AS53" s="112">
        <f>'17045-14XT-PA - Suchý pot...'!K29</f>
        <v>0</v>
      </c>
      <c r="AT53" s="113">
        <f>'17045-14XT-PA - Suchý pot...'!K30</f>
        <v>0</v>
      </c>
      <c r="AU53" s="113">
        <v>0</v>
      </c>
      <c r="AV53" s="113">
        <f>ROUND(SUM(AX53:AY53),2)</f>
        <v>0</v>
      </c>
      <c r="AW53" s="114">
        <f>'17045-14XT-PA - Suchý pot...'!T96</f>
        <v>0</v>
      </c>
      <c r="AX53" s="113">
        <f>'17045-14XT-PA - Suchý pot...'!K34</f>
        <v>0</v>
      </c>
      <c r="AY53" s="113">
        <f>'17045-14XT-PA - Suchý pot...'!K35</f>
        <v>0</v>
      </c>
      <c r="AZ53" s="113">
        <f>'17045-14XT-PA - Suchý pot...'!K36</f>
        <v>0</v>
      </c>
      <c r="BA53" s="113">
        <f>'17045-14XT-PA - Suchý pot...'!K37</f>
        <v>0</v>
      </c>
      <c r="BB53" s="113">
        <f>'17045-14XT-PA - Suchý pot...'!F34</f>
        <v>0</v>
      </c>
      <c r="BC53" s="113">
        <f>'17045-14XT-PA - Suchý pot...'!F35</f>
        <v>0</v>
      </c>
      <c r="BD53" s="113">
        <f>'17045-14XT-PA - Suchý pot...'!F36</f>
        <v>0</v>
      </c>
      <c r="BE53" s="113">
        <f>'17045-14XT-PA - Suchý pot...'!F37</f>
        <v>0</v>
      </c>
      <c r="BF53" s="115">
        <f>'17045-14XT-PA - Suchý pot...'!F38</f>
        <v>0</v>
      </c>
      <c r="BT53" s="116" t="s">
        <v>83</v>
      </c>
      <c r="BV53" s="116" t="s">
        <v>77</v>
      </c>
      <c r="BW53" s="116" t="s">
        <v>87</v>
      </c>
      <c r="BX53" s="116" t="s">
        <v>82</v>
      </c>
      <c r="CL53" s="116" t="s">
        <v>22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k116T8VgCXB2PUotlsaMZWhq0i1oln/iS5v0g+x9Jr7IPCY9pRSSYhfr4+xTA0gP+curR969ycKc3Hbc8RGhTA==" saltValue="LWwsZrejIXJZm8jYAxp1MQ==" spinCount="100000" sheet="1" objects="1" scenarios="1" formatCells="0" formatColumns="0" formatRows="0" sort="0" autoFilter="0"/>
  <mergeCells count="45">
    <mergeCell ref="AG51:AM51"/>
    <mergeCell ref="AN51:AP51"/>
    <mergeCell ref="AR2:BG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045-14XT-PA - Suchý pot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2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117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8"/>
      <c r="C1" s="118"/>
      <c r="D1" s="119" t="s">
        <v>1</v>
      </c>
      <c r="E1" s="118"/>
      <c r="F1" s="120" t="s">
        <v>88</v>
      </c>
      <c r="G1" s="406" t="s">
        <v>89</v>
      </c>
      <c r="H1" s="406"/>
      <c r="I1" s="121"/>
      <c r="J1" s="122" t="s">
        <v>90</v>
      </c>
      <c r="K1" s="119" t="s">
        <v>91</v>
      </c>
      <c r="L1" s="120" t="s">
        <v>92</v>
      </c>
      <c r="M1" s="120"/>
      <c r="N1" s="120"/>
      <c r="O1" s="120"/>
      <c r="P1" s="120"/>
      <c r="Q1" s="120"/>
      <c r="R1" s="120"/>
      <c r="S1" s="120"/>
      <c r="T1" s="12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8"/>
      <c r="Z2" s="398"/>
      <c r="AT2" s="24" t="s">
        <v>87</v>
      </c>
      <c r="AZ2" s="123" t="s">
        <v>93</v>
      </c>
      <c r="BA2" s="123" t="s">
        <v>31</v>
      </c>
      <c r="BB2" s="123" t="s">
        <v>31</v>
      </c>
      <c r="BC2" s="123" t="s">
        <v>94</v>
      </c>
      <c r="BD2" s="123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24"/>
      <c r="J3" s="124"/>
      <c r="K3" s="26"/>
      <c r="L3" s="27"/>
      <c r="AT3" s="24" t="s">
        <v>83</v>
      </c>
      <c r="AZ3" s="123" t="s">
        <v>95</v>
      </c>
      <c r="BA3" s="123" t="s">
        <v>31</v>
      </c>
      <c r="BB3" s="123" t="s">
        <v>31</v>
      </c>
      <c r="BC3" s="123" t="s">
        <v>96</v>
      </c>
      <c r="BD3" s="123" t="s">
        <v>83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25"/>
      <c r="J4" s="125"/>
      <c r="K4" s="29"/>
      <c r="L4" s="31"/>
      <c r="N4" s="32" t="s">
        <v>13</v>
      </c>
      <c r="AT4" s="24" t="s">
        <v>6</v>
      </c>
      <c r="AZ4" s="123" t="s">
        <v>98</v>
      </c>
      <c r="BA4" s="123" t="s">
        <v>31</v>
      </c>
      <c r="BB4" s="123" t="s">
        <v>31</v>
      </c>
      <c r="BC4" s="123" t="s">
        <v>99</v>
      </c>
      <c r="BD4" s="123" t="s">
        <v>83</v>
      </c>
    </row>
    <row r="5" spans="1:70" ht="6.95" customHeight="1">
      <c r="B5" s="28"/>
      <c r="C5" s="29"/>
      <c r="D5" s="29"/>
      <c r="E5" s="29"/>
      <c r="F5" s="29"/>
      <c r="G5" s="29"/>
      <c r="H5" s="29"/>
      <c r="I5" s="125"/>
      <c r="J5" s="125"/>
      <c r="K5" s="29"/>
      <c r="L5" s="31"/>
      <c r="AZ5" s="123" t="s">
        <v>100</v>
      </c>
      <c r="BA5" s="123" t="s">
        <v>31</v>
      </c>
      <c r="BB5" s="123" t="s">
        <v>31</v>
      </c>
      <c r="BC5" s="123" t="s">
        <v>101</v>
      </c>
      <c r="BD5" s="123" t="s">
        <v>83</v>
      </c>
    </row>
    <row r="6" spans="1:70">
      <c r="B6" s="28"/>
      <c r="C6" s="29"/>
      <c r="D6" s="37" t="s">
        <v>19</v>
      </c>
      <c r="E6" s="29"/>
      <c r="F6" s="29"/>
      <c r="G6" s="29"/>
      <c r="H6" s="29"/>
      <c r="I6" s="125"/>
      <c r="J6" s="125"/>
      <c r="K6" s="29"/>
      <c r="L6" s="31"/>
      <c r="AZ6" s="123" t="s">
        <v>102</v>
      </c>
      <c r="BA6" s="123" t="s">
        <v>31</v>
      </c>
      <c r="BB6" s="123" t="s">
        <v>31</v>
      </c>
      <c r="BC6" s="123" t="s">
        <v>103</v>
      </c>
      <c r="BD6" s="123" t="s">
        <v>83</v>
      </c>
    </row>
    <row r="7" spans="1:70" ht="22.5" customHeight="1">
      <c r="B7" s="28"/>
      <c r="C7" s="29"/>
      <c r="D7" s="29"/>
      <c r="E7" s="399" t="str">
        <f>'Rekapitulace zakázky'!K6</f>
        <v>Suchý potok, Suchohrdly, km 6,170 - 7,300 - oprava koryta</v>
      </c>
      <c r="F7" s="400"/>
      <c r="G7" s="400"/>
      <c r="H7" s="400"/>
      <c r="I7" s="125"/>
      <c r="J7" s="125"/>
      <c r="K7" s="29"/>
      <c r="L7" s="31"/>
      <c r="AZ7" s="123" t="s">
        <v>104</v>
      </c>
      <c r="BA7" s="123" t="s">
        <v>31</v>
      </c>
      <c r="BB7" s="123" t="s">
        <v>31</v>
      </c>
      <c r="BC7" s="123" t="s">
        <v>105</v>
      </c>
      <c r="BD7" s="123" t="s">
        <v>83</v>
      </c>
    </row>
    <row r="8" spans="1:70">
      <c r="B8" s="28"/>
      <c r="C8" s="29"/>
      <c r="D8" s="37" t="s">
        <v>106</v>
      </c>
      <c r="E8" s="29"/>
      <c r="F8" s="29"/>
      <c r="G8" s="29"/>
      <c r="H8" s="29"/>
      <c r="I8" s="125"/>
      <c r="J8" s="125"/>
      <c r="K8" s="29"/>
      <c r="L8" s="31"/>
      <c r="AZ8" s="123" t="s">
        <v>107</v>
      </c>
      <c r="BA8" s="123" t="s">
        <v>31</v>
      </c>
      <c r="BB8" s="123" t="s">
        <v>31</v>
      </c>
      <c r="BC8" s="123" t="s">
        <v>108</v>
      </c>
      <c r="BD8" s="123" t="s">
        <v>83</v>
      </c>
    </row>
    <row r="9" spans="1:70" s="1" customFormat="1" ht="22.5" customHeight="1">
      <c r="B9" s="41"/>
      <c r="C9" s="42"/>
      <c r="D9" s="42"/>
      <c r="E9" s="399" t="s">
        <v>109</v>
      </c>
      <c r="F9" s="401"/>
      <c r="G9" s="401"/>
      <c r="H9" s="401"/>
      <c r="I9" s="126"/>
      <c r="J9" s="126"/>
      <c r="K9" s="42"/>
      <c r="L9" s="45"/>
      <c r="AZ9" s="123" t="s">
        <v>110</v>
      </c>
      <c r="BA9" s="123" t="s">
        <v>31</v>
      </c>
      <c r="BB9" s="123" t="s">
        <v>31</v>
      </c>
      <c r="BC9" s="123" t="s">
        <v>111</v>
      </c>
      <c r="BD9" s="123" t="s">
        <v>83</v>
      </c>
    </row>
    <row r="10" spans="1:70" s="1" customFormat="1">
      <c r="B10" s="41"/>
      <c r="C10" s="42"/>
      <c r="D10" s="37" t="s">
        <v>112</v>
      </c>
      <c r="E10" s="42"/>
      <c r="F10" s="42"/>
      <c r="G10" s="42"/>
      <c r="H10" s="42"/>
      <c r="I10" s="126"/>
      <c r="J10" s="126"/>
      <c r="K10" s="42"/>
      <c r="L10" s="45"/>
      <c r="AZ10" s="123" t="s">
        <v>113</v>
      </c>
      <c r="BA10" s="123" t="s">
        <v>31</v>
      </c>
      <c r="BB10" s="123" t="s">
        <v>31</v>
      </c>
      <c r="BC10" s="123" t="s">
        <v>114</v>
      </c>
      <c r="BD10" s="123" t="s">
        <v>83</v>
      </c>
    </row>
    <row r="11" spans="1:70" s="1" customFormat="1" ht="36.950000000000003" customHeight="1">
      <c r="B11" s="41"/>
      <c r="C11" s="42"/>
      <c r="D11" s="42"/>
      <c r="E11" s="402" t="s">
        <v>115</v>
      </c>
      <c r="F11" s="401"/>
      <c r="G11" s="401"/>
      <c r="H11" s="401"/>
      <c r="I11" s="126"/>
      <c r="J11" s="126"/>
      <c r="K11" s="42"/>
      <c r="L11" s="45"/>
      <c r="AZ11" s="123" t="s">
        <v>116</v>
      </c>
      <c r="BA11" s="123" t="s">
        <v>31</v>
      </c>
      <c r="BB11" s="123" t="s">
        <v>31</v>
      </c>
      <c r="BC11" s="123" t="s">
        <v>117</v>
      </c>
      <c r="BD11" s="123" t="s">
        <v>83</v>
      </c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6"/>
      <c r="J12" s="126"/>
      <c r="K12" s="42"/>
      <c r="L12" s="45"/>
      <c r="AZ12" s="123" t="s">
        <v>118</v>
      </c>
      <c r="BA12" s="123" t="s">
        <v>31</v>
      </c>
      <c r="BB12" s="123" t="s">
        <v>31</v>
      </c>
      <c r="BC12" s="123" t="s">
        <v>119</v>
      </c>
      <c r="BD12" s="123" t="s">
        <v>83</v>
      </c>
    </row>
    <row r="13" spans="1:70" s="1" customFormat="1" ht="14.45" customHeight="1">
      <c r="B13" s="41"/>
      <c r="C13" s="42"/>
      <c r="D13" s="37" t="s">
        <v>21</v>
      </c>
      <c r="E13" s="42"/>
      <c r="F13" s="35" t="s">
        <v>22</v>
      </c>
      <c r="G13" s="42"/>
      <c r="H13" s="42"/>
      <c r="I13" s="127" t="s">
        <v>23</v>
      </c>
      <c r="J13" s="128" t="s">
        <v>31</v>
      </c>
      <c r="K13" s="42"/>
      <c r="L13" s="45"/>
      <c r="AZ13" s="123" t="s">
        <v>120</v>
      </c>
      <c r="BA13" s="123" t="s">
        <v>31</v>
      </c>
      <c r="BB13" s="123" t="s">
        <v>31</v>
      </c>
      <c r="BC13" s="123" t="s">
        <v>121</v>
      </c>
      <c r="BD13" s="123" t="s">
        <v>83</v>
      </c>
    </row>
    <row r="14" spans="1:70" s="1" customFormat="1" ht="14.45" customHeight="1">
      <c r="B14" s="41"/>
      <c r="C14" s="42"/>
      <c r="D14" s="37" t="s">
        <v>25</v>
      </c>
      <c r="E14" s="42"/>
      <c r="F14" s="35" t="s">
        <v>26</v>
      </c>
      <c r="G14" s="42"/>
      <c r="H14" s="42"/>
      <c r="I14" s="127" t="s">
        <v>27</v>
      </c>
      <c r="J14" s="129" t="str">
        <f>'Rekapitulace zakázky'!AN8</f>
        <v>18. 10. 2017</v>
      </c>
      <c r="K14" s="42"/>
      <c r="L14" s="45"/>
      <c r="AZ14" s="123" t="s">
        <v>122</v>
      </c>
      <c r="BA14" s="123" t="s">
        <v>31</v>
      </c>
      <c r="BB14" s="123" t="s">
        <v>31</v>
      </c>
      <c r="BC14" s="123" t="s">
        <v>123</v>
      </c>
      <c r="BD14" s="123" t="s">
        <v>83</v>
      </c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6"/>
      <c r="J15" s="126"/>
      <c r="K15" s="42"/>
      <c r="L15" s="45"/>
      <c r="AZ15" s="123" t="s">
        <v>124</v>
      </c>
      <c r="BA15" s="123" t="s">
        <v>31</v>
      </c>
      <c r="BB15" s="123" t="s">
        <v>31</v>
      </c>
      <c r="BC15" s="123" t="s">
        <v>125</v>
      </c>
      <c r="BD15" s="123" t="s">
        <v>83</v>
      </c>
    </row>
    <row r="16" spans="1:70" s="1" customFormat="1" ht="14.45" customHeight="1">
      <c r="B16" s="41"/>
      <c r="C16" s="42"/>
      <c r="D16" s="37" t="s">
        <v>29</v>
      </c>
      <c r="E16" s="42"/>
      <c r="F16" s="42"/>
      <c r="G16" s="42"/>
      <c r="H16" s="42"/>
      <c r="I16" s="127" t="s">
        <v>30</v>
      </c>
      <c r="J16" s="128" t="s">
        <v>31</v>
      </c>
      <c r="K16" s="42"/>
      <c r="L16" s="45"/>
    </row>
    <row r="17" spans="2:12" s="1" customFormat="1" ht="18" customHeight="1">
      <c r="B17" s="41"/>
      <c r="C17" s="42"/>
      <c r="D17" s="42"/>
      <c r="E17" s="35" t="s">
        <v>32</v>
      </c>
      <c r="F17" s="42"/>
      <c r="G17" s="42"/>
      <c r="H17" s="42"/>
      <c r="I17" s="127" t="s">
        <v>33</v>
      </c>
      <c r="J17" s="128" t="s">
        <v>31</v>
      </c>
      <c r="K17" s="42"/>
      <c r="L17" s="45"/>
    </row>
    <row r="18" spans="2:12" s="1" customFormat="1" ht="6.95" customHeight="1">
      <c r="B18" s="41"/>
      <c r="C18" s="42"/>
      <c r="D18" s="42"/>
      <c r="E18" s="42"/>
      <c r="F18" s="42"/>
      <c r="G18" s="42"/>
      <c r="H18" s="42"/>
      <c r="I18" s="126"/>
      <c r="J18" s="126"/>
      <c r="K18" s="42"/>
      <c r="L18" s="45"/>
    </row>
    <row r="19" spans="2:12" s="1" customFormat="1" ht="14.45" customHeight="1">
      <c r="B19" s="41"/>
      <c r="C19" s="42"/>
      <c r="D19" s="37" t="s">
        <v>34</v>
      </c>
      <c r="E19" s="42"/>
      <c r="F19" s="42"/>
      <c r="G19" s="42"/>
      <c r="H19" s="42"/>
      <c r="I19" s="127" t="s">
        <v>30</v>
      </c>
      <c r="J19" s="128" t="str">
        <f>IF('Rekapitulace zakázky'!AN13="Vyplň údaj","",IF('Rekapitulace zakázky'!AN13="","",'Rekapitulace zakázky'!AN13))</f>
        <v/>
      </c>
      <c r="K19" s="42"/>
      <c r="L19" s="45"/>
    </row>
    <row r="20" spans="2:12" s="1" customFormat="1" ht="18" customHeight="1">
      <c r="B20" s="41"/>
      <c r="C20" s="42"/>
      <c r="D20" s="42"/>
      <c r="E20" s="35" t="str">
        <f>IF('Rekapitulace zakázky'!E14="Vyplň údaj","",IF('Rekapitulace zakázky'!E14="","",'Rekapitulace zakázky'!E14))</f>
        <v/>
      </c>
      <c r="F20" s="42"/>
      <c r="G20" s="42"/>
      <c r="H20" s="42"/>
      <c r="I20" s="127" t="s">
        <v>33</v>
      </c>
      <c r="J20" s="128" t="str">
        <f>IF('Rekapitulace zakázky'!AN14="Vyplň údaj","",IF('Rekapitulace zakázky'!AN14="","",'Rekapitulace zakázky'!AN14))</f>
        <v/>
      </c>
      <c r="K20" s="42"/>
      <c r="L20" s="45"/>
    </row>
    <row r="21" spans="2:12" s="1" customFormat="1" ht="6.95" customHeight="1">
      <c r="B21" s="41"/>
      <c r="C21" s="42"/>
      <c r="D21" s="42"/>
      <c r="E21" s="42"/>
      <c r="F21" s="42"/>
      <c r="G21" s="42"/>
      <c r="H21" s="42"/>
      <c r="I21" s="126"/>
      <c r="J21" s="126"/>
      <c r="K21" s="42"/>
      <c r="L21" s="45"/>
    </row>
    <row r="22" spans="2:12" s="1" customFormat="1" ht="14.45" customHeight="1">
      <c r="B22" s="41"/>
      <c r="C22" s="42"/>
      <c r="D22" s="37" t="s">
        <v>36</v>
      </c>
      <c r="E22" s="42"/>
      <c r="F22" s="42"/>
      <c r="G22" s="42"/>
      <c r="H22" s="42"/>
      <c r="I22" s="127" t="s">
        <v>30</v>
      </c>
      <c r="J22" s="128" t="s">
        <v>31</v>
      </c>
      <c r="K22" s="42"/>
      <c r="L22" s="45"/>
    </row>
    <row r="23" spans="2:12" s="1" customFormat="1" ht="18" customHeight="1">
      <c r="B23" s="41"/>
      <c r="C23" s="42"/>
      <c r="D23" s="42"/>
      <c r="E23" s="35" t="s">
        <v>37</v>
      </c>
      <c r="F23" s="42"/>
      <c r="G23" s="42"/>
      <c r="H23" s="42"/>
      <c r="I23" s="127" t="s">
        <v>33</v>
      </c>
      <c r="J23" s="128" t="s">
        <v>31</v>
      </c>
      <c r="K23" s="42"/>
      <c r="L23" s="45"/>
    </row>
    <row r="24" spans="2:12" s="1" customFormat="1" ht="6.95" customHeight="1">
      <c r="B24" s="41"/>
      <c r="C24" s="42"/>
      <c r="D24" s="42"/>
      <c r="E24" s="42"/>
      <c r="F24" s="42"/>
      <c r="G24" s="42"/>
      <c r="H24" s="42"/>
      <c r="I24" s="126"/>
      <c r="J24" s="126"/>
      <c r="K24" s="42"/>
      <c r="L24" s="45"/>
    </row>
    <row r="25" spans="2:12" s="1" customFormat="1" ht="14.45" customHeight="1">
      <c r="B25" s="41"/>
      <c r="C25" s="42"/>
      <c r="D25" s="37" t="s">
        <v>38</v>
      </c>
      <c r="E25" s="42"/>
      <c r="F25" s="42"/>
      <c r="G25" s="42"/>
      <c r="H25" s="42"/>
      <c r="I25" s="126"/>
      <c r="J25" s="126"/>
      <c r="K25" s="42"/>
      <c r="L25" s="45"/>
    </row>
    <row r="26" spans="2:12" s="7" customFormat="1" ht="22.5" customHeight="1">
      <c r="B26" s="130"/>
      <c r="C26" s="131"/>
      <c r="D26" s="131"/>
      <c r="E26" s="364" t="s">
        <v>31</v>
      </c>
      <c r="F26" s="364"/>
      <c r="G26" s="364"/>
      <c r="H26" s="364"/>
      <c r="I26" s="132"/>
      <c r="J26" s="132"/>
      <c r="K26" s="131"/>
      <c r="L26" s="133"/>
    </row>
    <row r="27" spans="2:12" s="1" customFormat="1" ht="6.95" customHeight="1">
      <c r="B27" s="41"/>
      <c r="C27" s="42"/>
      <c r="D27" s="42"/>
      <c r="E27" s="42"/>
      <c r="F27" s="42"/>
      <c r="G27" s="42"/>
      <c r="H27" s="42"/>
      <c r="I27" s="126"/>
      <c r="J27" s="126"/>
      <c r="K27" s="42"/>
      <c r="L27" s="45"/>
    </row>
    <row r="28" spans="2:12" s="1" customFormat="1" ht="6.95" customHeight="1">
      <c r="B28" s="41"/>
      <c r="C28" s="42"/>
      <c r="D28" s="84"/>
      <c r="E28" s="84"/>
      <c r="F28" s="84"/>
      <c r="G28" s="84"/>
      <c r="H28" s="84"/>
      <c r="I28" s="134"/>
      <c r="J28" s="134"/>
      <c r="K28" s="84"/>
      <c r="L28" s="135"/>
    </row>
    <row r="29" spans="2:12" s="1" customFormat="1">
      <c r="B29" s="41"/>
      <c r="C29" s="42"/>
      <c r="D29" s="42"/>
      <c r="E29" s="37" t="s">
        <v>126</v>
      </c>
      <c r="F29" s="42"/>
      <c r="G29" s="42"/>
      <c r="H29" s="42"/>
      <c r="I29" s="126"/>
      <c r="J29" s="126"/>
      <c r="K29" s="136">
        <f>I62</f>
        <v>0</v>
      </c>
      <c r="L29" s="45"/>
    </row>
    <row r="30" spans="2:12" s="1" customFormat="1">
      <c r="B30" s="41"/>
      <c r="C30" s="42"/>
      <c r="D30" s="42"/>
      <c r="E30" s="37" t="s">
        <v>127</v>
      </c>
      <c r="F30" s="42"/>
      <c r="G30" s="42"/>
      <c r="H30" s="42"/>
      <c r="I30" s="126"/>
      <c r="J30" s="126"/>
      <c r="K30" s="136">
        <f>J62</f>
        <v>0</v>
      </c>
      <c r="L30" s="45"/>
    </row>
    <row r="31" spans="2:12" s="1" customFormat="1" ht="25.35" customHeight="1">
      <c r="B31" s="41"/>
      <c r="C31" s="42"/>
      <c r="D31" s="137" t="s">
        <v>39</v>
      </c>
      <c r="E31" s="42"/>
      <c r="F31" s="42"/>
      <c r="G31" s="42"/>
      <c r="H31" s="42"/>
      <c r="I31" s="126"/>
      <c r="J31" s="126"/>
      <c r="K31" s="138">
        <f>ROUND(K96,2)</f>
        <v>0</v>
      </c>
      <c r="L31" s="45"/>
    </row>
    <row r="32" spans="2:12" s="1" customFormat="1" ht="6.95" customHeight="1">
      <c r="B32" s="41"/>
      <c r="C32" s="42"/>
      <c r="D32" s="84"/>
      <c r="E32" s="84"/>
      <c r="F32" s="84"/>
      <c r="G32" s="84"/>
      <c r="H32" s="84"/>
      <c r="I32" s="134"/>
      <c r="J32" s="134"/>
      <c r="K32" s="84"/>
      <c r="L32" s="135"/>
    </row>
    <row r="33" spans="2:12" s="1" customFormat="1" ht="14.45" customHeight="1">
      <c r="B33" s="41"/>
      <c r="C33" s="42"/>
      <c r="D33" s="42"/>
      <c r="E33" s="42"/>
      <c r="F33" s="46" t="s">
        <v>41</v>
      </c>
      <c r="G33" s="42"/>
      <c r="H33" s="42"/>
      <c r="I33" s="139" t="s">
        <v>40</v>
      </c>
      <c r="J33" s="126"/>
      <c r="K33" s="46" t="s">
        <v>42</v>
      </c>
      <c r="L33" s="45"/>
    </row>
    <row r="34" spans="2:12" s="1" customFormat="1" ht="14.45" customHeight="1">
      <c r="B34" s="41"/>
      <c r="C34" s="42"/>
      <c r="D34" s="49" t="s">
        <v>43</v>
      </c>
      <c r="E34" s="49" t="s">
        <v>44</v>
      </c>
      <c r="F34" s="140">
        <f>ROUND(SUM(BE96:BE325), 2)</f>
        <v>0</v>
      </c>
      <c r="G34" s="42"/>
      <c r="H34" s="42"/>
      <c r="I34" s="141">
        <v>0.21</v>
      </c>
      <c r="J34" s="126"/>
      <c r="K34" s="140">
        <f>ROUND(ROUND((SUM(BE96:BE325)), 2)*I34, 2)</f>
        <v>0</v>
      </c>
      <c r="L34" s="45"/>
    </row>
    <row r="35" spans="2:12" s="1" customFormat="1" ht="14.45" customHeight="1">
      <c r="B35" s="41"/>
      <c r="C35" s="42"/>
      <c r="D35" s="42"/>
      <c r="E35" s="49" t="s">
        <v>45</v>
      </c>
      <c r="F35" s="140">
        <f>ROUND(SUM(BF96:BF325), 2)</f>
        <v>0</v>
      </c>
      <c r="G35" s="42"/>
      <c r="H35" s="42"/>
      <c r="I35" s="141">
        <v>0.15</v>
      </c>
      <c r="J35" s="126"/>
      <c r="K35" s="140">
        <f>ROUND(ROUND((SUM(BF96:BF325)), 2)*I35, 2)</f>
        <v>0</v>
      </c>
      <c r="L35" s="45"/>
    </row>
    <row r="36" spans="2:12" s="1" customFormat="1" ht="14.45" hidden="1" customHeight="1">
      <c r="B36" s="41"/>
      <c r="C36" s="42"/>
      <c r="D36" s="42"/>
      <c r="E36" s="49" t="s">
        <v>46</v>
      </c>
      <c r="F36" s="140">
        <f>ROUND(SUM(BG96:BG325), 2)</f>
        <v>0</v>
      </c>
      <c r="G36" s="42"/>
      <c r="H36" s="42"/>
      <c r="I36" s="141">
        <v>0.21</v>
      </c>
      <c r="J36" s="126"/>
      <c r="K36" s="140">
        <v>0</v>
      </c>
      <c r="L36" s="45"/>
    </row>
    <row r="37" spans="2:12" s="1" customFormat="1" ht="14.45" hidden="1" customHeight="1">
      <c r="B37" s="41"/>
      <c r="C37" s="42"/>
      <c r="D37" s="42"/>
      <c r="E37" s="49" t="s">
        <v>47</v>
      </c>
      <c r="F37" s="140">
        <f>ROUND(SUM(BH96:BH325), 2)</f>
        <v>0</v>
      </c>
      <c r="G37" s="42"/>
      <c r="H37" s="42"/>
      <c r="I37" s="141">
        <v>0.15</v>
      </c>
      <c r="J37" s="126"/>
      <c r="K37" s="140">
        <v>0</v>
      </c>
      <c r="L37" s="45"/>
    </row>
    <row r="38" spans="2:12" s="1" customFormat="1" ht="14.45" hidden="1" customHeight="1">
      <c r="B38" s="41"/>
      <c r="C38" s="42"/>
      <c r="D38" s="42"/>
      <c r="E38" s="49" t="s">
        <v>48</v>
      </c>
      <c r="F38" s="140">
        <f>ROUND(SUM(BI96:BI325), 2)</f>
        <v>0</v>
      </c>
      <c r="G38" s="42"/>
      <c r="H38" s="42"/>
      <c r="I38" s="141">
        <v>0</v>
      </c>
      <c r="J38" s="126"/>
      <c r="K38" s="140">
        <v>0</v>
      </c>
      <c r="L38" s="45"/>
    </row>
    <row r="39" spans="2:12" s="1" customFormat="1" ht="6.95" customHeight="1">
      <c r="B39" s="41"/>
      <c r="C39" s="42"/>
      <c r="D39" s="42"/>
      <c r="E39" s="42"/>
      <c r="F39" s="42"/>
      <c r="G39" s="42"/>
      <c r="H39" s="42"/>
      <c r="I39" s="126"/>
      <c r="J39" s="126"/>
      <c r="K39" s="42"/>
      <c r="L39" s="45"/>
    </row>
    <row r="40" spans="2:12" s="1" customFormat="1" ht="25.35" customHeight="1">
      <c r="B40" s="41"/>
      <c r="C40" s="142"/>
      <c r="D40" s="143" t="s">
        <v>49</v>
      </c>
      <c r="E40" s="78"/>
      <c r="F40" s="78"/>
      <c r="G40" s="144" t="s">
        <v>50</v>
      </c>
      <c r="H40" s="145" t="s">
        <v>51</v>
      </c>
      <c r="I40" s="146"/>
      <c r="J40" s="146"/>
      <c r="K40" s="147">
        <f>SUM(K31:K38)</f>
        <v>0</v>
      </c>
      <c r="L40" s="148"/>
    </row>
    <row r="41" spans="2:12" s="1" customFormat="1" ht="14.45" customHeight="1">
      <c r="B41" s="56"/>
      <c r="C41" s="57"/>
      <c r="D41" s="57"/>
      <c r="E41" s="57"/>
      <c r="F41" s="57"/>
      <c r="G41" s="57"/>
      <c r="H41" s="57"/>
      <c r="I41" s="149"/>
      <c r="J41" s="149"/>
      <c r="K41" s="57"/>
      <c r="L41" s="58"/>
    </row>
    <row r="45" spans="2:12" s="1" customFormat="1" ht="6.95" customHeight="1">
      <c r="B45" s="150"/>
      <c r="C45" s="151"/>
      <c r="D45" s="151"/>
      <c r="E45" s="151"/>
      <c r="F45" s="151"/>
      <c r="G45" s="151"/>
      <c r="H45" s="151"/>
      <c r="I45" s="152"/>
      <c r="J45" s="152"/>
      <c r="K45" s="151"/>
      <c r="L45" s="153"/>
    </row>
    <row r="46" spans="2:12" s="1" customFormat="1" ht="36.950000000000003" customHeight="1">
      <c r="B46" s="41"/>
      <c r="C46" s="30" t="s">
        <v>128</v>
      </c>
      <c r="D46" s="42"/>
      <c r="E46" s="42"/>
      <c r="F46" s="42"/>
      <c r="G46" s="42"/>
      <c r="H46" s="42"/>
      <c r="I46" s="126"/>
      <c r="J46" s="126"/>
      <c r="K46" s="42"/>
      <c r="L46" s="45"/>
    </row>
    <row r="47" spans="2:12" s="1" customFormat="1" ht="6.95" customHeight="1">
      <c r="B47" s="41"/>
      <c r="C47" s="42"/>
      <c r="D47" s="42"/>
      <c r="E47" s="42"/>
      <c r="F47" s="42"/>
      <c r="G47" s="42"/>
      <c r="H47" s="42"/>
      <c r="I47" s="126"/>
      <c r="J47" s="126"/>
      <c r="K47" s="42"/>
      <c r="L47" s="45"/>
    </row>
    <row r="48" spans="2:12" s="1" customFormat="1" ht="14.45" customHeight="1">
      <c r="B48" s="41"/>
      <c r="C48" s="37" t="s">
        <v>19</v>
      </c>
      <c r="D48" s="42"/>
      <c r="E48" s="42"/>
      <c r="F48" s="42"/>
      <c r="G48" s="42"/>
      <c r="H48" s="42"/>
      <c r="I48" s="126"/>
      <c r="J48" s="126"/>
      <c r="K48" s="42"/>
      <c r="L48" s="45"/>
    </row>
    <row r="49" spans="2:47" s="1" customFormat="1" ht="22.5" customHeight="1">
      <c r="B49" s="41"/>
      <c r="C49" s="42"/>
      <c r="D49" s="42"/>
      <c r="E49" s="399" t="str">
        <f>E7</f>
        <v>Suchý potok, Suchohrdly, km 6,170 - 7,300 - oprava koryta</v>
      </c>
      <c r="F49" s="400"/>
      <c r="G49" s="400"/>
      <c r="H49" s="400"/>
      <c r="I49" s="126"/>
      <c r="J49" s="126"/>
      <c r="K49" s="42"/>
      <c r="L49" s="45"/>
    </row>
    <row r="50" spans="2:47">
      <c r="B50" s="28"/>
      <c r="C50" s="37" t="s">
        <v>106</v>
      </c>
      <c r="D50" s="29"/>
      <c r="E50" s="29"/>
      <c r="F50" s="29"/>
      <c r="G50" s="29"/>
      <c r="H50" s="29"/>
      <c r="I50" s="125"/>
      <c r="J50" s="125"/>
      <c r="K50" s="29"/>
      <c r="L50" s="31"/>
    </row>
    <row r="51" spans="2:47" s="1" customFormat="1" ht="22.5" customHeight="1">
      <c r="B51" s="41"/>
      <c r="C51" s="42"/>
      <c r="D51" s="42"/>
      <c r="E51" s="399" t="s">
        <v>109</v>
      </c>
      <c r="F51" s="401"/>
      <c r="G51" s="401"/>
      <c r="H51" s="401"/>
      <c r="I51" s="126"/>
      <c r="J51" s="126"/>
      <c r="K51" s="42"/>
      <c r="L51" s="45"/>
    </row>
    <row r="52" spans="2:47" s="1" customFormat="1" ht="14.45" customHeight="1">
      <c r="B52" s="41"/>
      <c r="C52" s="37" t="s">
        <v>112</v>
      </c>
      <c r="D52" s="42"/>
      <c r="E52" s="42"/>
      <c r="F52" s="42"/>
      <c r="G52" s="42"/>
      <c r="H52" s="42"/>
      <c r="I52" s="126"/>
      <c r="J52" s="126"/>
      <c r="K52" s="42"/>
      <c r="L52" s="45"/>
    </row>
    <row r="53" spans="2:47" s="1" customFormat="1" ht="23.25" customHeight="1">
      <c r="B53" s="41"/>
      <c r="C53" s="42"/>
      <c r="D53" s="42"/>
      <c r="E53" s="402" t="str">
        <f>E11</f>
        <v>17045-14XT-PA - Suchý potok, Suchohrdly, km 6,170-7,300 - oprava koryta</v>
      </c>
      <c r="F53" s="401"/>
      <c r="G53" s="401"/>
      <c r="H53" s="401"/>
      <c r="I53" s="126"/>
      <c r="J53" s="126"/>
      <c r="K53" s="42"/>
      <c r="L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6"/>
      <c r="J54" s="126"/>
      <c r="K54" s="42"/>
      <c r="L54" s="45"/>
    </row>
    <row r="55" spans="2:47" s="1" customFormat="1" ht="18" customHeight="1">
      <c r="B55" s="41"/>
      <c r="C55" s="37" t="s">
        <v>25</v>
      </c>
      <c r="D55" s="42"/>
      <c r="E55" s="42"/>
      <c r="F55" s="35" t="str">
        <f>F14</f>
        <v xml:space="preserve"> </v>
      </c>
      <c r="G55" s="42"/>
      <c r="H55" s="42"/>
      <c r="I55" s="127" t="s">
        <v>27</v>
      </c>
      <c r="J55" s="129" t="str">
        <f>IF(J14="","",J14)</f>
        <v>18. 10. 2017</v>
      </c>
      <c r="K55" s="42"/>
      <c r="L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26"/>
      <c r="J56" s="126"/>
      <c r="K56" s="42"/>
      <c r="L56" s="45"/>
    </row>
    <row r="57" spans="2:47" s="1" customFormat="1">
      <c r="B57" s="41"/>
      <c r="C57" s="37" t="s">
        <v>29</v>
      </c>
      <c r="D57" s="42"/>
      <c r="E57" s="42"/>
      <c r="F57" s="35" t="str">
        <f>E17</f>
        <v>Povodí Moravy, s.p.</v>
      </c>
      <c r="G57" s="42"/>
      <c r="H57" s="42"/>
      <c r="I57" s="127" t="s">
        <v>36</v>
      </c>
      <c r="J57" s="128" t="str">
        <f>E23</f>
        <v>Regioprojekt Brno, s.r.o.</v>
      </c>
      <c r="K57" s="42"/>
      <c r="L57" s="45"/>
    </row>
    <row r="58" spans="2:47" s="1" customFormat="1" ht="14.45" customHeight="1">
      <c r="B58" s="41"/>
      <c r="C58" s="37" t="s">
        <v>34</v>
      </c>
      <c r="D58" s="42"/>
      <c r="E58" s="42"/>
      <c r="F58" s="35" t="str">
        <f>IF(E20="","",E20)</f>
        <v/>
      </c>
      <c r="G58" s="42"/>
      <c r="H58" s="42"/>
      <c r="I58" s="126"/>
      <c r="J58" s="126"/>
      <c r="K58" s="42"/>
      <c r="L58" s="45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6"/>
      <c r="J59" s="126"/>
      <c r="K59" s="42"/>
      <c r="L59" s="45"/>
    </row>
    <row r="60" spans="2:47" s="1" customFormat="1" ht="29.25" customHeight="1">
      <c r="B60" s="41"/>
      <c r="C60" s="154" t="s">
        <v>129</v>
      </c>
      <c r="D60" s="142"/>
      <c r="E60" s="142"/>
      <c r="F60" s="142"/>
      <c r="G60" s="142"/>
      <c r="H60" s="142"/>
      <c r="I60" s="155" t="s">
        <v>130</v>
      </c>
      <c r="J60" s="155" t="s">
        <v>131</v>
      </c>
      <c r="K60" s="156" t="s">
        <v>132</v>
      </c>
      <c r="L60" s="157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26"/>
      <c r="J61" s="126"/>
      <c r="K61" s="42"/>
      <c r="L61" s="45"/>
    </row>
    <row r="62" spans="2:47" s="1" customFormat="1" ht="29.25" customHeight="1">
      <c r="B62" s="41"/>
      <c r="C62" s="158" t="s">
        <v>133</v>
      </c>
      <c r="D62" s="42"/>
      <c r="E62" s="42"/>
      <c r="F62" s="42"/>
      <c r="G62" s="42"/>
      <c r="H62" s="42"/>
      <c r="I62" s="159">
        <f t="shared" ref="I62:J64" si="0">Q96</f>
        <v>0</v>
      </c>
      <c r="J62" s="159">
        <f t="shared" si="0"/>
        <v>0</v>
      </c>
      <c r="K62" s="138">
        <f>K96</f>
        <v>0</v>
      </c>
      <c r="L62" s="45"/>
      <c r="AU62" s="24" t="s">
        <v>134</v>
      </c>
    </row>
    <row r="63" spans="2:47" s="8" customFormat="1" ht="24.95" customHeight="1">
      <c r="B63" s="160"/>
      <c r="C63" s="161"/>
      <c r="D63" s="162" t="s">
        <v>135</v>
      </c>
      <c r="E63" s="163"/>
      <c r="F63" s="163"/>
      <c r="G63" s="163"/>
      <c r="H63" s="163"/>
      <c r="I63" s="164">
        <f t="shared" si="0"/>
        <v>0</v>
      </c>
      <c r="J63" s="164">
        <f t="shared" si="0"/>
        <v>0</v>
      </c>
      <c r="K63" s="165">
        <f>K97</f>
        <v>0</v>
      </c>
      <c r="L63" s="166"/>
    </row>
    <row r="64" spans="2:47" s="9" customFormat="1" ht="19.899999999999999" customHeight="1">
      <c r="B64" s="167"/>
      <c r="C64" s="168"/>
      <c r="D64" s="169" t="s">
        <v>136</v>
      </c>
      <c r="E64" s="170"/>
      <c r="F64" s="170"/>
      <c r="G64" s="170"/>
      <c r="H64" s="170"/>
      <c r="I64" s="171">
        <f t="shared" si="0"/>
        <v>0</v>
      </c>
      <c r="J64" s="171">
        <f t="shared" si="0"/>
        <v>0</v>
      </c>
      <c r="K64" s="172">
        <f>K98</f>
        <v>0</v>
      </c>
      <c r="L64" s="173"/>
    </row>
    <row r="65" spans="2:13" s="9" customFormat="1" ht="19.899999999999999" customHeight="1">
      <c r="B65" s="167"/>
      <c r="C65" s="168"/>
      <c r="D65" s="169" t="s">
        <v>137</v>
      </c>
      <c r="E65" s="170"/>
      <c r="F65" s="170"/>
      <c r="G65" s="170"/>
      <c r="H65" s="170"/>
      <c r="I65" s="171">
        <f>Q230</f>
        <v>0</v>
      </c>
      <c r="J65" s="171">
        <f>R230</f>
        <v>0</v>
      </c>
      <c r="K65" s="172">
        <f>K230</f>
        <v>0</v>
      </c>
      <c r="L65" s="173"/>
    </row>
    <row r="66" spans="2:13" s="9" customFormat="1" ht="19.899999999999999" customHeight="1">
      <c r="B66" s="167"/>
      <c r="C66" s="168"/>
      <c r="D66" s="169" t="s">
        <v>138</v>
      </c>
      <c r="E66" s="170"/>
      <c r="F66" s="170"/>
      <c r="G66" s="170"/>
      <c r="H66" s="170"/>
      <c r="I66" s="171">
        <f>Q234</f>
        <v>0</v>
      </c>
      <c r="J66" s="171">
        <f>R234</f>
        <v>0</v>
      </c>
      <c r="K66" s="172">
        <f>K234</f>
        <v>0</v>
      </c>
      <c r="L66" s="173"/>
    </row>
    <row r="67" spans="2:13" s="9" customFormat="1" ht="19.899999999999999" customHeight="1">
      <c r="B67" s="167"/>
      <c r="C67" s="168"/>
      <c r="D67" s="169" t="s">
        <v>139</v>
      </c>
      <c r="E67" s="170"/>
      <c r="F67" s="170"/>
      <c r="G67" s="170"/>
      <c r="H67" s="170"/>
      <c r="I67" s="171">
        <f>Q243</f>
        <v>0</v>
      </c>
      <c r="J67" s="171">
        <f>R243</f>
        <v>0</v>
      </c>
      <c r="K67" s="172">
        <f>K243</f>
        <v>0</v>
      </c>
      <c r="L67" s="173"/>
    </row>
    <row r="68" spans="2:13" s="9" customFormat="1" ht="19.899999999999999" customHeight="1">
      <c r="B68" s="167"/>
      <c r="C68" s="168"/>
      <c r="D68" s="169" t="s">
        <v>140</v>
      </c>
      <c r="E68" s="170"/>
      <c r="F68" s="170"/>
      <c r="G68" s="170"/>
      <c r="H68" s="170"/>
      <c r="I68" s="171">
        <f>Q269</f>
        <v>0</v>
      </c>
      <c r="J68" s="171">
        <f>R269</f>
        <v>0</v>
      </c>
      <c r="K68" s="172">
        <f>K269</f>
        <v>0</v>
      </c>
      <c r="L68" s="173"/>
    </row>
    <row r="69" spans="2:13" s="9" customFormat="1" ht="19.899999999999999" customHeight="1">
      <c r="B69" s="167"/>
      <c r="C69" s="168"/>
      <c r="D69" s="169" t="s">
        <v>141</v>
      </c>
      <c r="E69" s="170"/>
      <c r="F69" s="170"/>
      <c r="G69" s="170"/>
      <c r="H69" s="170"/>
      <c r="I69" s="171">
        <f>Q272</f>
        <v>0</v>
      </c>
      <c r="J69" s="171">
        <f>R272</f>
        <v>0</v>
      </c>
      <c r="K69" s="172">
        <f>K272</f>
        <v>0</v>
      </c>
      <c r="L69" s="173"/>
    </row>
    <row r="70" spans="2:13" s="9" customFormat="1" ht="19.899999999999999" customHeight="1">
      <c r="B70" s="167"/>
      <c r="C70" s="168"/>
      <c r="D70" s="169" t="s">
        <v>142</v>
      </c>
      <c r="E70" s="170"/>
      <c r="F70" s="170"/>
      <c r="G70" s="170"/>
      <c r="H70" s="170"/>
      <c r="I70" s="171">
        <f>Q276</f>
        <v>0</v>
      </c>
      <c r="J70" s="171">
        <f>R276</f>
        <v>0</v>
      </c>
      <c r="K70" s="172">
        <f>K276</f>
        <v>0</v>
      </c>
      <c r="L70" s="173"/>
    </row>
    <row r="71" spans="2:13" s="9" customFormat="1" ht="19.899999999999999" customHeight="1">
      <c r="B71" s="167"/>
      <c r="C71" s="168"/>
      <c r="D71" s="169" t="s">
        <v>143</v>
      </c>
      <c r="E71" s="170"/>
      <c r="F71" s="170"/>
      <c r="G71" s="170"/>
      <c r="H71" s="170"/>
      <c r="I71" s="171">
        <f>Q302</f>
        <v>0</v>
      </c>
      <c r="J71" s="171">
        <f>R302</f>
        <v>0</v>
      </c>
      <c r="K71" s="172">
        <f>K302</f>
        <v>0</v>
      </c>
      <c r="L71" s="173"/>
    </row>
    <row r="72" spans="2:13" s="9" customFormat="1" ht="19.899999999999999" customHeight="1">
      <c r="B72" s="167"/>
      <c r="C72" s="168"/>
      <c r="D72" s="169" t="s">
        <v>144</v>
      </c>
      <c r="E72" s="170"/>
      <c r="F72" s="170"/>
      <c r="G72" s="170"/>
      <c r="H72" s="170"/>
      <c r="I72" s="171">
        <f>Q304</f>
        <v>0</v>
      </c>
      <c r="J72" s="171">
        <f>R304</f>
        <v>0</v>
      </c>
      <c r="K72" s="172">
        <f>K304</f>
        <v>0</v>
      </c>
      <c r="L72" s="173"/>
    </row>
    <row r="73" spans="2:13" s="8" customFormat="1" ht="24.95" customHeight="1">
      <c r="B73" s="160"/>
      <c r="C73" s="161"/>
      <c r="D73" s="162" t="s">
        <v>145</v>
      </c>
      <c r="E73" s="163"/>
      <c r="F73" s="163"/>
      <c r="G73" s="163"/>
      <c r="H73" s="163"/>
      <c r="I73" s="164">
        <f>Q310</f>
        <v>0</v>
      </c>
      <c r="J73" s="164">
        <f>R310</f>
        <v>0</v>
      </c>
      <c r="K73" s="165">
        <f>K310</f>
        <v>0</v>
      </c>
      <c r="L73" s="166"/>
    </row>
    <row r="74" spans="2:13" s="9" customFormat="1" ht="19.899999999999999" customHeight="1">
      <c r="B74" s="167"/>
      <c r="C74" s="168"/>
      <c r="D74" s="169" t="s">
        <v>146</v>
      </c>
      <c r="E74" s="170"/>
      <c r="F74" s="170"/>
      <c r="G74" s="170"/>
      <c r="H74" s="170"/>
      <c r="I74" s="171">
        <f>Q311</f>
        <v>0</v>
      </c>
      <c r="J74" s="171">
        <f>R311</f>
        <v>0</v>
      </c>
      <c r="K74" s="172">
        <f>K311</f>
        <v>0</v>
      </c>
      <c r="L74" s="173"/>
    </row>
    <row r="75" spans="2:13" s="1" customFormat="1" ht="21.75" customHeight="1">
      <c r="B75" s="41"/>
      <c r="C75" s="42"/>
      <c r="D75" s="42"/>
      <c r="E75" s="42"/>
      <c r="F75" s="42"/>
      <c r="G75" s="42"/>
      <c r="H75" s="42"/>
      <c r="I75" s="126"/>
      <c r="J75" s="126"/>
      <c r="K75" s="42"/>
      <c r="L75" s="45"/>
    </row>
    <row r="76" spans="2:13" s="1" customFormat="1" ht="6.95" customHeight="1">
      <c r="B76" s="56"/>
      <c r="C76" s="57"/>
      <c r="D76" s="57"/>
      <c r="E76" s="57"/>
      <c r="F76" s="57"/>
      <c r="G76" s="57"/>
      <c r="H76" s="57"/>
      <c r="I76" s="149"/>
      <c r="J76" s="149"/>
      <c r="K76" s="57"/>
      <c r="L76" s="58"/>
    </row>
    <row r="80" spans="2:13" s="1" customFormat="1" ht="6.95" customHeight="1">
      <c r="B80" s="59"/>
      <c r="C80" s="60"/>
      <c r="D80" s="60"/>
      <c r="E80" s="60"/>
      <c r="F80" s="60"/>
      <c r="G80" s="60"/>
      <c r="H80" s="60"/>
      <c r="I80" s="152"/>
      <c r="J80" s="152"/>
      <c r="K80" s="60"/>
      <c r="L80" s="60"/>
      <c r="M80" s="61"/>
    </row>
    <row r="81" spans="2:63" s="1" customFormat="1" ht="36.950000000000003" customHeight="1">
      <c r="B81" s="41"/>
      <c r="C81" s="62" t="s">
        <v>147</v>
      </c>
      <c r="D81" s="63"/>
      <c r="E81" s="63"/>
      <c r="F81" s="63"/>
      <c r="G81" s="63"/>
      <c r="H81" s="63"/>
      <c r="I81" s="174"/>
      <c r="J81" s="174"/>
      <c r="K81" s="63"/>
      <c r="L81" s="63"/>
      <c r="M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74"/>
      <c r="J82" s="174"/>
      <c r="K82" s="63"/>
      <c r="L82" s="63"/>
      <c r="M82" s="61"/>
    </row>
    <row r="83" spans="2:63" s="1" customFormat="1" ht="14.45" customHeight="1">
      <c r="B83" s="41"/>
      <c r="C83" s="65" t="s">
        <v>19</v>
      </c>
      <c r="D83" s="63"/>
      <c r="E83" s="63"/>
      <c r="F83" s="63"/>
      <c r="G83" s="63"/>
      <c r="H83" s="63"/>
      <c r="I83" s="174"/>
      <c r="J83" s="174"/>
      <c r="K83" s="63"/>
      <c r="L83" s="63"/>
      <c r="M83" s="61"/>
    </row>
    <row r="84" spans="2:63" s="1" customFormat="1" ht="22.5" customHeight="1">
      <c r="B84" s="41"/>
      <c r="C84" s="63"/>
      <c r="D84" s="63"/>
      <c r="E84" s="403" t="str">
        <f>E7</f>
        <v>Suchý potok, Suchohrdly, km 6,170 - 7,300 - oprava koryta</v>
      </c>
      <c r="F84" s="404"/>
      <c r="G84" s="404"/>
      <c r="H84" s="404"/>
      <c r="I84" s="174"/>
      <c r="J84" s="174"/>
      <c r="K84" s="63"/>
      <c r="L84" s="63"/>
      <c r="M84" s="61"/>
    </row>
    <row r="85" spans="2:63">
      <c r="B85" s="28"/>
      <c r="C85" s="65" t="s">
        <v>106</v>
      </c>
      <c r="D85" s="175"/>
      <c r="E85" s="175"/>
      <c r="F85" s="175"/>
      <c r="G85" s="175"/>
      <c r="H85" s="175"/>
      <c r="K85" s="175"/>
      <c r="L85" s="175"/>
      <c r="M85" s="176"/>
    </row>
    <row r="86" spans="2:63" s="1" customFormat="1" ht="22.5" customHeight="1">
      <c r="B86" s="41"/>
      <c r="C86" s="63"/>
      <c r="D86" s="63"/>
      <c r="E86" s="403" t="s">
        <v>109</v>
      </c>
      <c r="F86" s="405"/>
      <c r="G86" s="405"/>
      <c r="H86" s="405"/>
      <c r="I86" s="174"/>
      <c r="J86" s="174"/>
      <c r="K86" s="63"/>
      <c r="L86" s="63"/>
      <c r="M86" s="61"/>
    </row>
    <row r="87" spans="2:63" s="1" customFormat="1" ht="14.45" customHeight="1">
      <c r="B87" s="41"/>
      <c r="C87" s="65" t="s">
        <v>112</v>
      </c>
      <c r="D87" s="63"/>
      <c r="E87" s="63"/>
      <c r="F87" s="63"/>
      <c r="G87" s="63"/>
      <c r="H87" s="63"/>
      <c r="I87" s="174"/>
      <c r="J87" s="174"/>
      <c r="K87" s="63"/>
      <c r="L87" s="63"/>
      <c r="M87" s="61"/>
    </row>
    <row r="88" spans="2:63" s="1" customFormat="1" ht="23.25" customHeight="1">
      <c r="B88" s="41"/>
      <c r="C88" s="63"/>
      <c r="D88" s="63"/>
      <c r="E88" s="375" t="str">
        <f>E11</f>
        <v>17045-14XT-PA - Suchý potok, Suchohrdly, km 6,170-7,300 - oprava koryta</v>
      </c>
      <c r="F88" s="405"/>
      <c r="G88" s="405"/>
      <c r="H88" s="405"/>
      <c r="I88" s="174"/>
      <c r="J88" s="174"/>
      <c r="K88" s="63"/>
      <c r="L88" s="63"/>
      <c r="M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74"/>
      <c r="J89" s="174"/>
      <c r="K89" s="63"/>
      <c r="L89" s="63"/>
      <c r="M89" s="61"/>
    </row>
    <row r="90" spans="2:63" s="1" customFormat="1" ht="18" customHeight="1">
      <c r="B90" s="41"/>
      <c r="C90" s="65" t="s">
        <v>25</v>
      </c>
      <c r="D90" s="63"/>
      <c r="E90" s="63"/>
      <c r="F90" s="177" t="str">
        <f>F14</f>
        <v xml:space="preserve"> </v>
      </c>
      <c r="G90" s="63"/>
      <c r="H90" s="63"/>
      <c r="I90" s="178" t="s">
        <v>27</v>
      </c>
      <c r="J90" s="179" t="str">
        <f>IF(J14="","",J14)</f>
        <v>18. 10. 2017</v>
      </c>
      <c r="K90" s="63"/>
      <c r="L90" s="63"/>
      <c r="M90" s="61"/>
    </row>
    <row r="91" spans="2:63" s="1" customFormat="1" ht="6.95" customHeight="1">
      <c r="B91" s="41"/>
      <c r="C91" s="63"/>
      <c r="D91" s="63"/>
      <c r="E91" s="63"/>
      <c r="F91" s="63"/>
      <c r="G91" s="63"/>
      <c r="H91" s="63"/>
      <c r="I91" s="174"/>
      <c r="J91" s="174"/>
      <c r="K91" s="63"/>
      <c r="L91" s="63"/>
      <c r="M91" s="61"/>
    </row>
    <row r="92" spans="2:63" s="1" customFormat="1">
      <c r="B92" s="41"/>
      <c r="C92" s="65" t="s">
        <v>29</v>
      </c>
      <c r="D92" s="63"/>
      <c r="E92" s="63"/>
      <c r="F92" s="177" t="str">
        <f>E17</f>
        <v>Povodí Moravy, s.p.</v>
      </c>
      <c r="G92" s="63"/>
      <c r="H92" s="63"/>
      <c r="I92" s="178" t="s">
        <v>36</v>
      </c>
      <c r="J92" s="180" t="str">
        <f>E23</f>
        <v>Regioprojekt Brno, s.r.o.</v>
      </c>
      <c r="K92" s="63"/>
      <c r="L92" s="63"/>
      <c r="M92" s="61"/>
    </row>
    <row r="93" spans="2:63" s="1" customFormat="1" ht="14.45" customHeight="1">
      <c r="B93" s="41"/>
      <c r="C93" s="65" t="s">
        <v>34</v>
      </c>
      <c r="D93" s="63"/>
      <c r="E93" s="63"/>
      <c r="F93" s="177" t="str">
        <f>IF(E20="","",E20)</f>
        <v/>
      </c>
      <c r="G93" s="63"/>
      <c r="H93" s="63"/>
      <c r="I93" s="174"/>
      <c r="J93" s="174"/>
      <c r="K93" s="63"/>
      <c r="L93" s="63"/>
      <c r="M93" s="61"/>
    </row>
    <row r="94" spans="2:63" s="1" customFormat="1" ht="10.35" customHeight="1">
      <c r="B94" s="41"/>
      <c r="C94" s="63"/>
      <c r="D94" s="63"/>
      <c r="E94" s="63"/>
      <c r="F94" s="63"/>
      <c r="G94" s="63"/>
      <c r="H94" s="63"/>
      <c r="I94" s="174"/>
      <c r="J94" s="174"/>
      <c r="K94" s="63"/>
      <c r="L94" s="63"/>
      <c r="M94" s="61"/>
    </row>
    <row r="95" spans="2:63" s="10" customFormat="1" ht="29.25" customHeight="1">
      <c r="B95" s="181"/>
      <c r="C95" s="182" t="s">
        <v>148</v>
      </c>
      <c r="D95" s="183" t="s">
        <v>58</v>
      </c>
      <c r="E95" s="183" t="s">
        <v>54</v>
      </c>
      <c r="F95" s="183" t="s">
        <v>149</v>
      </c>
      <c r="G95" s="183" t="s">
        <v>150</v>
      </c>
      <c r="H95" s="183" t="s">
        <v>151</v>
      </c>
      <c r="I95" s="184" t="s">
        <v>152</v>
      </c>
      <c r="J95" s="184" t="s">
        <v>153</v>
      </c>
      <c r="K95" s="183" t="s">
        <v>132</v>
      </c>
      <c r="L95" s="185" t="s">
        <v>154</v>
      </c>
      <c r="M95" s="186"/>
      <c r="N95" s="80" t="s">
        <v>155</v>
      </c>
      <c r="O95" s="81" t="s">
        <v>43</v>
      </c>
      <c r="P95" s="81" t="s">
        <v>156</v>
      </c>
      <c r="Q95" s="81" t="s">
        <v>157</v>
      </c>
      <c r="R95" s="81" t="s">
        <v>158</v>
      </c>
      <c r="S95" s="81" t="s">
        <v>159</v>
      </c>
      <c r="T95" s="81" t="s">
        <v>160</v>
      </c>
      <c r="U95" s="81" t="s">
        <v>161</v>
      </c>
      <c r="V95" s="81" t="s">
        <v>162</v>
      </c>
      <c r="W95" s="81" t="s">
        <v>163</v>
      </c>
      <c r="X95" s="82" t="s">
        <v>164</v>
      </c>
    </row>
    <row r="96" spans="2:63" s="1" customFormat="1" ht="29.25" customHeight="1">
      <c r="B96" s="41"/>
      <c r="C96" s="86" t="s">
        <v>133</v>
      </c>
      <c r="D96" s="63"/>
      <c r="E96" s="63"/>
      <c r="F96" s="63"/>
      <c r="G96" s="63"/>
      <c r="H96" s="63"/>
      <c r="I96" s="174"/>
      <c r="J96" s="174"/>
      <c r="K96" s="187">
        <f>BK96</f>
        <v>0</v>
      </c>
      <c r="L96" s="63"/>
      <c r="M96" s="61"/>
      <c r="N96" s="83"/>
      <c r="O96" s="84"/>
      <c r="P96" s="84"/>
      <c r="Q96" s="188">
        <f>Q97+Q310</f>
        <v>0</v>
      </c>
      <c r="R96" s="188">
        <f>R97+R310</f>
        <v>0</v>
      </c>
      <c r="S96" s="84"/>
      <c r="T96" s="189">
        <f>T97+T310</f>
        <v>0</v>
      </c>
      <c r="U96" s="84"/>
      <c r="V96" s="189">
        <f>V97+V310</f>
        <v>173.72913680297</v>
      </c>
      <c r="W96" s="84"/>
      <c r="X96" s="190">
        <f>X97+X310</f>
        <v>0</v>
      </c>
      <c r="AT96" s="24" t="s">
        <v>74</v>
      </c>
      <c r="AU96" s="24" t="s">
        <v>134</v>
      </c>
      <c r="BK96" s="191">
        <f>BK97+BK310</f>
        <v>0</v>
      </c>
    </row>
    <row r="97" spans="2:65" s="11" customFormat="1" ht="37.35" customHeight="1">
      <c r="B97" s="192"/>
      <c r="C97" s="193"/>
      <c r="D97" s="194" t="s">
        <v>74</v>
      </c>
      <c r="E97" s="195" t="s">
        <v>165</v>
      </c>
      <c r="F97" s="195" t="s">
        <v>166</v>
      </c>
      <c r="G97" s="193"/>
      <c r="H97" s="193"/>
      <c r="I97" s="196"/>
      <c r="J97" s="196"/>
      <c r="K97" s="197">
        <f>BK97</f>
        <v>0</v>
      </c>
      <c r="L97" s="193"/>
      <c r="M97" s="198"/>
      <c r="N97" s="199"/>
      <c r="O97" s="200"/>
      <c r="P97" s="200"/>
      <c r="Q97" s="201">
        <f>Q98+Q230+Q234+Q243+Q269+Q272+Q276+Q302+Q304</f>
        <v>0</v>
      </c>
      <c r="R97" s="201">
        <f>R98+R230+R234+R243+R269+R272+R276+R302+R304</f>
        <v>0</v>
      </c>
      <c r="S97" s="200"/>
      <c r="T97" s="202">
        <f>T98+T230+T234+T243+T269+T272+T276+T302+T304</f>
        <v>0</v>
      </c>
      <c r="U97" s="200"/>
      <c r="V97" s="202">
        <f>V98+V230+V234+V243+V269+V272+V276+V302+V304</f>
        <v>173.72913680297</v>
      </c>
      <c r="W97" s="200"/>
      <c r="X97" s="203">
        <f>X98+X230+X234+X243+X269+X272+X276+X302+X304</f>
        <v>0</v>
      </c>
      <c r="AR97" s="204" t="s">
        <v>81</v>
      </c>
      <c r="AT97" s="205" t="s">
        <v>74</v>
      </c>
      <c r="AU97" s="205" t="s">
        <v>75</v>
      </c>
      <c r="AY97" s="204" t="s">
        <v>167</v>
      </c>
      <c r="BK97" s="206">
        <f>BK98+BK230+BK234+BK243+BK269+BK272+BK276+BK302+BK304</f>
        <v>0</v>
      </c>
    </row>
    <row r="98" spans="2:65" s="11" customFormat="1" ht="19.899999999999999" customHeight="1">
      <c r="B98" s="192"/>
      <c r="C98" s="193"/>
      <c r="D98" s="207" t="s">
        <v>74</v>
      </c>
      <c r="E98" s="208" t="s">
        <v>81</v>
      </c>
      <c r="F98" s="208" t="s">
        <v>168</v>
      </c>
      <c r="G98" s="193"/>
      <c r="H98" s="193"/>
      <c r="I98" s="196"/>
      <c r="J98" s="196"/>
      <c r="K98" s="209">
        <f>BK98</f>
        <v>0</v>
      </c>
      <c r="L98" s="193"/>
      <c r="M98" s="198"/>
      <c r="N98" s="199"/>
      <c r="O98" s="200"/>
      <c r="P98" s="200"/>
      <c r="Q98" s="201">
        <f>SUM(Q99:Q229)</f>
        <v>0</v>
      </c>
      <c r="R98" s="201">
        <f>SUM(R99:R229)</f>
        <v>0</v>
      </c>
      <c r="S98" s="200"/>
      <c r="T98" s="202">
        <f>SUM(T99:T229)</f>
        <v>0</v>
      </c>
      <c r="U98" s="200"/>
      <c r="V98" s="202">
        <f>SUM(V99:V229)</f>
        <v>4.7464199999999996</v>
      </c>
      <c r="W98" s="200"/>
      <c r="X98" s="203">
        <f>SUM(X99:X229)</f>
        <v>0</v>
      </c>
      <c r="AR98" s="204" t="s">
        <v>81</v>
      </c>
      <c r="AT98" s="205" t="s">
        <v>74</v>
      </c>
      <c r="AU98" s="205" t="s">
        <v>81</v>
      </c>
      <c r="AY98" s="204" t="s">
        <v>167</v>
      </c>
      <c r="BK98" s="206">
        <f>SUM(BK99:BK229)</f>
        <v>0</v>
      </c>
    </row>
    <row r="99" spans="2:65" s="1" customFormat="1" ht="22.5" customHeight="1">
      <c r="B99" s="41"/>
      <c r="C99" s="210" t="s">
        <v>81</v>
      </c>
      <c r="D99" s="210" t="s">
        <v>169</v>
      </c>
      <c r="E99" s="211" t="s">
        <v>170</v>
      </c>
      <c r="F99" s="212" t="s">
        <v>171</v>
      </c>
      <c r="G99" s="213" t="s">
        <v>172</v>
      </c>
      <c r="H99" s="214">
        <v>0.8</v>
      </c>
      <c r="I99" s="215"/>
      <c r="J99" s="215"/>
      <c r="K99" s="216">
        <f>ROUND(P99*H99,2)</f>
        <v>0</v>
      </c>
      <c r="L99" s="212" t="s">
        <v>173</v>
      </c>
      <c r="M99" s="61"/>
      <c r="N99" s="217" t="s">
        <v>31</v>
      </c>
      <c r="O99" s="218" t="s">
        <v>44</v>
      </c>
      <c r="P99" s="140">
        <f>I99+J99</f>
        <v>0</v>
      </c>
      <c r="Q99" s="140">
        <f>ROUND(I99*H99,2)</f>
        <v>0</v>
      </c>
      <c r="R99" s="140">
        <f>ROUND(J99*H99,2)</f>
        <v>0</v>
      </c>
      <c r="S99" s="42"/>
      <c r="T99" s="219">
        <f>S99*H99</f>
        <v>0</v>
      </c>
      <c r="U99" s="219">
        <v>0</v>
      </c>
      <c r="V99" s="219">
        <f>U99*H99</f>
        <v>0</v>
      </c>
      <c r="W99" s="219">
        <v>0</v>
      </c>
      <c r="X99" s="220">
        <f>W99*H99</f>
        <v>0</v>
      </c>
      <c r="AR99" s="24" t="s">
        <v>174</v>
      </c>
      <c r="AT99" s="24" t="s">
        <v>169</v>
      </c>
      <c r="AU99" s="24" t="s">
        <v>83</v>
      </c>
      <c r="AY99" s="24" t="s">
        <v>167</v>
      </c>
      <c r="BE99" s="221">
        <f>IF(O99="základní",K99,0)</f>
        <v>0</v>
      </c>
      <c r="BF99" s="221">
        <f>IF(O99="snížená",K99,0)</f>
        <v>0</v>
      </c>
      <c r="BG99" s="221">
        <f>IF(O99="zákl. přenesená",K99,0)</f>
        <v>0</v>
      </c>
      <c r="BH99" s="221">
        <f>IF(O99="sníž. přenesená",K99,0)</f>
        <v>0</v>
      </c>
      <c r="BI99" s="221">
        <f>IF(O99="nulová",K99,0)</f>
        <v>0</v>
      </c>
      <c r="BJ99" s="24" t="s">
        <v>81</v>
      </c>
      <c r="BK99" s="221">
        <f>ROUND(P99*H99,2)</f>
        <v>0</v>
      </c>
      <c r="BL99" s="24" t="s">
        <v>174</v>
      </c>
      <c r="BM99" s="24" t="s">
        <v>175</v>
      </c>
    </row>
    <row r="100" spans="2:65" s="12" customFormat="1" ht="13.5">
      <c r="B100" s="222"/>
      <c r="C100" s="223"/>
      <c r="D100" s="224" t="s">
        <v>176</v>
      </c>
      <c r="E100" s="225" t="s">
        <v>31</v>
      </c>
      <c r="F100" s="226" t="s">
        <v>177</v>
      </c>
      <c r="G100" s="223"/>
      <c r="H100" s="227">
        <v>0.8</v>
      </c>
      <c r="I100" s="228"/>
      <c r="J100" s="228"/>
      <c r="K100" s="223"/>
      <c r="L100" s="223"/>
      <c r="M100" s="229"/>
      <c r="N100" s="230"/>
      <c r="O100" s="231"/>
      <c r="P100" s="231"/>
      <c r="Q100" s="231"/>
      <c r="R100" s="231"/>
      <c r="S100" s="231"/>
      <c r="T100" s="231"/>
      <c r="U100" s="231"/>
      <c r="V100" s="231"/>
      <c r="W100" s="231"/>
      <c r="X100" s="232"/>
      <c r="AT100" s="233" t="s">
        <v>176</v>
      </c>
      <c r="AU100" s="233" t="s">
        <v>83</v>
      </c>
      <c r="AV100" s="12" t="s">
        <v>83</v>
      </c>
      <c r="AW100" s="12" t="s">
        <v>7</v>
      </c>
      <c r="AX100" s="12" t="s">
        <v>81</v>
      </c>
      <c r="AY100" s="233" t="s">
        <v>167</v>
      </c>
    </row>
    <row r="101" spans="2:65" s="1" customFormat="1" ht="22.5" customHeight="1">
      <c r="B101" s="41"/>
      <c r="C101" s="210" t="s">
        <v>83</v>
      </c>
      <c r="D101" s="210" t="s">
        <v>169</v>
      </c>
      <c r="E101" s="211" t="s">
        <v>178</v>
      </c>
      <c r="F101" s="212" t="s">
        <v>179</v>
      </c>
      <c r="G101" s="213" t="s">
        <v>172</v>
      </c>
      <c r="H101" s="214">
        <v>0.1</v>
      </c>
      <c r="I101" s="215"/>
      <c r="J101" s="215"/>
      <c r="K101" s="216">
        <f>ROUND(P101*H101,2)</f>
        <v>0</v>
      </c>
      <c r="L101" s="212" t="s">
        <v>173</v>
      </c>
      <c r="M101" s="61"/>
      <c r="N101" s="217" t="s">
        <v>31</v>
      </c>
      <c r="O101" s="218" t="s">
        <v>44</v>
      </c>
      <c r="P101" s="140">
        <f>I101+J101</f>
        <v>0</v>
      </c>
      <c r="Q101" s="140">
        <f>ROUND(I101*H101,2)</f>
        <v>0</v>
      </c>
      <c r="R101" s="140">
        <f>ROUND(J101*H101,2)</f>
        <v>0</v>
      </c>
      <c r="S101" s="42"/>
      <c r="T101" s="219">
        <f>S101*H101</f>
        <v>0</v>
      </c>
      <c r="U101" s="219">
        <v>0</v>
      </c>
      <c r="V101" s="219">
        <f>U101*H101</f>
        <v>0</v>
      </c>
      <c r="W101" s="219">
        <v>0</v>
      </c>
      <c r="X101" s="220">
        <f>W101*H101</f>
        <v>0</v>
      </c>
      <c r="AR101" s="24" t="s">
        <v>174</v>
      </c>
      <c r="AT101" s="24" t="s">
        <v>169</v>
      </c>
      <c r="AU101" s="24" t="s">
        <v>83</v>
      </c>
      <c r="AY101" s="24" t="s">
        <v>167</v>
      </c>
      <c r="BE101" s="221">
        <f>IF(O101="základní",K101,0)</f>
        <v>0</v>
      </c>
      <c r="BF101" s="221">
        <f>IF(O101="snížená",K101,0)</f>
        <v>0</v>
      </c>
      <c r="BG101" s="221">
        <f>IF(O101="zákl. přenesená",K101,0)</f>
        <v>0</v>
      </c>
      <c r="BH101" s="221">
        <f>IF(O101="sníž. přenesená",K101,0)</f>
        <v>0</v>
      </c>
      <c r="BI101" s="221">
        <f>IF(O101="nulová",K101,0)</f>
        <v>0</v>
      </c>
      <c r="BJ101" s="24" t="s">
        <v>81</v>
      </c>
      <c r="BK101" s="221">
        <f>ROUND(P101*H101,2)</f>
        <v>0</v>
      </c>
      <c r="BL101" s="24" t="s">
        <v>174</v>
      </c>
      <c r="BM101" s="24" t="s">
        <v>180</v>
      </c>
    </row>
    <row r="102" spans="2:65" s="12" customFormat="1" ht="13.5">
      <c r="B102" s="222"/>
      <c r="C102" s="223"/>
      <c r="D102" s="224" t="s">
        <v>176</v>
      </c>
      <c r="E102" s="225" t="s">
        <v>31</v>
      </c>
      <c r="F102" s="226" t="s">
        <v>181</v>
      </c>
      <c r="G102" s="223"/>
      <c r="H102" s="227">
        <v>0.1</v>
      </c>
      <c r="I102" s="228"/>
      <c r="J102" s="228"/>
      <c r="K102" s="223"/>
      <c r="L102" s="223"/>
      <c r="M102" s="229"/>
      <c r="N102" s="230"/>
      <c r="O102" s="231"/>
      <c r="P102" s="231"/>
      <c r="Q102" s="231"/>
      <c r="R102" s="231"/>
      <c r="S102" s="231"/>
      <c r="T102" s="231"/>
      <c r="U102" s="231"/>
      <c r="V102" s="231"/>
      <c r="W102" s="231"/>
      <c r="X102" s="232"/>
      <c r="AT102" s="233" t="s">
        <v>176</v>
      </c>
      <c r="AU102" s="233" t="s">
        <v>83</v>
      </c>
      <c r="AV102" s="12" t="s">
        <v>83</v>
      </c>
      <c r="AW102" s="12" t="s">
        <v>7</v>
      </c>
      <c r="AX102" s="12" t="s">
        <v>81</v>
      </c>
      <c r="AY102" s="233" t="s">
        <v>167</v>
      </c>
    </row>
    <row r="103" spans="2:65" s="1" customFormat="1" ht="31.5" customHeight="1">
      <c r="B103" s="41"/>
      <c r="C103" s="210" t="s">
        <v>182</v>
      </c>
      <c r="D103" s="210" t="s">
        <v>169</v>
      </c>
      <c r="E103" s="211" t="s">
        <v>183</v>
      </c>
      <c r="F103" s="212" t="s">
        <v>184</v>
      </c>
      <c r="G103" s="213" t="s">
        <v>185</v>
      </c>
      <c r="H103" s="214">
        <v>26.329000000000001</v>
      </c>
      <c r="I103" s="215"/>
      <c r="J103" s="215"/>
      <c r="K103" s="216">
        <f>ROUND(P103*H103,2)</f>
        <v>0</v>
      </c>
      <c r="L103" s="212" t="s">
        <v>173</v>
      </c>
      <c r="M103" s="61"/>
      <c r="N103" s="217" t="s">
        <v>31</v>
      </c>
      <c r="O103" s="218" t="s">
        <v>44</v>
      </c>
      <c r="P103" s="140">
        <f>I103+J103</f>
        <v>0</v>
      </c>
      <c r="Q103" s="140">
        <f>ROUND(I103*H103,2)</f>
        <v>0</v>
      </c>
      <c r="R103" s="140">
        <f>ROUND(J103*H103,2)</f>
        <v>0</v>
      </c>
      <c r="S103" s="42"/>
      <c r="T103" s="219">
        <f>S103*H103</f>
        <v>0</v>
      </c>
      <c r="U103" s="219">
        <v>0</v>
      </c>
      <c r="V103" s="219">
        <f>U103*H103</f>
        <v>0</v>
      </c>
      <c r="W103" s="219">
        <v>0</v>
      </c>
      <c r="X103" s="220">
        <f>W103*H103</f>
        <v>0</v>
      </c>
      <c r="AR103" s="24" t="s">
        <v>174</v>
      </c>
      <c r="AT103" s="24" t="s">
        <v>169</v>
      </c>
      <c r="AU103" s="24" t="s">
        <v>83</v>
      </c>
      <c r="AY103" s="24" t="s">
        <v>167</v>
      </c>
      <c r="BE103" s="221">
        <f>IF(O103="základní",K103,0)</f>
        <v>0</v>
      </c>
      <c r="BF103" s="221">
        <f>IF(O103="snížená",K103,0)</f>
        <v>0</v>
      </c>
      <c r="BG103" s="221">
        <f>IF(O103="zákl. přenesená",K103,0)</f>
        <v>0</v>
      </c>
      <c r="BH103" s="221">
        <f>IF(O103="sníž. přenesená",K103,0)</f>
        <v>0</v>
      </c>
      <c r="BI103" s="221">
        <f>IF(O103="nulová",K103,0)</f>
        <v>0</v>
      </c>
      <c r="BJ103" s="24" t="s">
        <v>81</v>
      </c>
      <c r="BK103" s="221">
        <f>ROUND(P103*H103,2)</f>
        <v>0</v>
      </c>
      <c r="BL103" s="24" t="s">
        <v>174</v>
      </c>
      <c r="BM103" s="24" t="s">
        <v>186</v>
      </c>
    </row>
    <row r="104" spans="2:65" s="12" customFormat="1" ht="13.5">
      <c r="B104" s="222"/>
      <c r="C104" s="223"/>
      <c r="D104" s="234" t="s">
        <v>176</v>
      </c>
      <c r="E104" s="235" t="s">
        <v>31</v>
      </c>
      <c r="F104" s="236" t="s">
        <v>187</v>
      </c>
      <c r="G104" s="223"/>
      <c r="H104" s="237">
        <v>5.0869999999999997</v>
      </c>
      <c r="I104" s="228"/>
      <c r="J104" s="228"/>
      <c r="K104" s="223"/>
      <c r="L104" s="223"/>
      <c r="M104" s="229"/>
      <c r="N104" s="230"/>
      <c r="O104" s="231"/>
      <c r="P104" s="231"/>
      <c r="Q104" s="231"/>
      <c r="R104" s="231"/>
      <c r="S104" s="231"/>
      <c r="T104" s="231"/>
      <c r="U104" s="231"/>
      <c r="V104" s="231"/>
      <c r="W104" s="231"/>
      <c r="X104" s="232"/>
      <c r="AT104" s="233" t="s">
        <v>176</v>
      </c>
      <c r="AU104" s="233" t="s">
        <v>83</v>
      </c>
      <c r="AV104" s="12" t="s">
        <v>83</v>
      </c>
      <c r="AW104" s="12" t="s">
        <v>7</v>
      </c>
      <c r="AX104" s="12" t="s">
        <v>75</v>
      </c>
      <c r="AY104" s="233" t="s">
        <v>167</v>
      </c>
    </row>
    <row r="105" spans="2:65" s="12" customFormat="1" ht="13.5">
      <c r="B105" s="222"/>
      <c r="C105" s="223"/>
      <c r="D105" s="234" t="s">
        <v>176</v>
      </c>
      <c r="E105" s="235" t="s">
        <v>31</v>
      </c>
      <c r="F105" s="236" t="s">
        <v>188</v>
      </c>
      <c r="G105" s="223"/>
      <c r="H105" s="237">
        <v>2.0099999999999998</v>
      </c>
      <c r="I105" s="228"/>
      <c r="J105" s="228"/>
      <c r="K105" s="223"/>
      <c r="L105" s="223"/>
      <c r="M105" s="229"/>
      <c r="N105" s="230"/>
      <c r="O105" s="231"/>
      <c r="P105" s="231"/>
      <c r="Q105" s="231"/>
      <c r="R105" s="231"/>
      <c r="S105" s="231"/>
      <c r="T105" s="231"/>
      <c r="U105" s="231"/>
      <c r="V105" s="231"/>
      <c r="W105" s="231"/>
      <c r="X105" s="232"/>
      <c r="AT105" s="233" t="s">
        <v>176</v>
      </c>
      <c r="AU105" s="233" t="s">
        <v>83</v>
      </c>
      <c r="AV105" s="12" t="s">
        <v>83</v>
      </c>
      <c r="AW105" s="12" t="s">
        <v>7</v>
      </c>
      <c r="AX105" s="12" t="s">
        <v>75</v>
      </c>
      <c r="AY105" s="233" t="s">
        <v>167</v>
      </c>
    </row>
    <row r="106" spans="2:65" s="12" customFormat="1" ht="13.5">
      <c r="B106" s="222"/>
      <c r="C106" s="223"/>
      <c r="D106" s="234" t="s">
        <v>176</v>
      </c>
      <c r="E106" s="235" t="s">
        <v>31</v>
      </c>
      <c r="F106" s="236" t="s">
        <v>189</v>
      </c>
      <c r="G106" s="223"/>
      <c r="H106" s="237">
        <v>3.077</v>
      </c>
      <c r="I106" s="228"/>
      <c r="J106" s="228"/>
      <c r="K106" s="223"/>
      <c r="L106" s="223"/>
      <c r="M106" s="229"/>
      <c r="N106" s="230"/>
      <c r="O106" s="231"/>
      <c r="P106" s="231"/>
      <c r="Q106" s="231"/>
      <c r="R106" s="231"/>
      <c r="S106" s="231"/>
      <c r="T106" s="231"/>
      <c r="U106" s="231"/>
      <c r="V106" s="231"/>
      <c r="W106" s="231"/>
      <c r="X106" s="232"/>
      <c r="AT106" s="233" t="s">
        <v>176</v>
      </c>
      <c r="AU106" s="233" t="s">
        <v>83</v>
      </c>
      <c r="AV106" s="12" t="s">
        <v>83</v>
      </c>
      <c r="AW106" s="12" t="s">
        <v>7</v>
      </c>
      <c r="AX106" s="12" t="s">
        <v>75</v>
      </c>
      <c r="AY106" s="233" t="s">
        <v>167</v>
      </c>
    </row>
    <row r="107" spans="2:65" s="12" customFormat="1" ht="13.5">
      <c r="B107" s="222"/>
      <c r="C107" s="223"/>
      <c r="D107" s="234" t="s">
        <v>176</v>
      </c>
      <c r="E107" s="235" t="s">
        <v>31</v>
      </c>
      <c r="F107" s="236" t="s">
        <v>190</v>
      </c>
      <c r="G107" s="223"/>
      <c r="H107" s="237">
        <v>10.173999999999999</v>
      </c>
      <c r="I107" s="228"/>
      <c r="J107" s="228"/>
      <c r="K107" s="223"/>
      <c r="L107" s="223"/>
      <c r="M107" s="229"/>
      <c r="N107" s="230"/>
      <c r="O107" s="231"/>
      <c r="P107" s="231"/>
      <c r="Q107" s="231"/>
      <c r="R107" s="231"/>
      <c r="S107" s="231"/>
      <c r="T107" s="231"/>
      <c r="U107" s="231"/>
      <c r="V107" s="231"/>
      <c r="W107" s="231"/>
      <c r="X107" s="232"/>
      <c r="AT107" s="233" t="s">
        <v>176</v>
      </c>
      <c r="AU107" s="233" t="s">
        <v>83</v>
      </c>
      <c r="AV107" s="12" t="s">
        <v>83</v>
      </c>
      <c r="AW107" s="12" t="s">
        <v>7</v>
      </c>
      <c r="AX107" s="12" t="s">
        <v>75</v>
      </c>
      <c r="AY107" s="233" t="s">
        <v>167</v>
      </c>
    </row>
    <row r="108" spans="2:65" s="12" customFormat="1" ht="13.5">
      <c r="B108" s="222"/>
      <c r="C108" s="223"/>
      <c r="D108" s="234" t="s">
        <v>176</v>
      </c>
      <c r="E108" s="235" t="s">
        <v>31</v>
      </c>
      <c r="F108" s="236" t="s">
        <v>191</v>
      </c>
      <c r="G108" s="223"/>
      <c r="H108" s="237">
        <v>8.6349999999999998</v>
      </c>
      <c r="I108" s="228"/>
      <c r="J108" s="228"/>
      <c r="K108" s="223"/>
      <c r="L108" s="223"/>
      <c r="M108" s="229"/>
      <c r="N108" s="230"/>
      <c r="O108" s="231"/>
      <c r="P108" s="231"/>
      <c r="Q108" s="231"/>
      <c r="R108" s="231"/>
      <c r="S108" s="231"/>
      <c r="T108" s="231"/>
      <c r="U108" s="231"/>
      <c r="V108" s="231"/>
      <c r="W108" s="231"/>
      <c r="X108" s="232"/>
      <c r="AT108" s="233" t="s">
        <v>176</v>
      </c>
      <c r="AU108" s="233" t="s">
        <v>83</v>
      </c>
      <c r="AV108" s="12" t="s">
        <v>83</v>
      </c>
      <c r="AW108" s="12" t="s">
        <v>7</v>
      </c>
      <c r="AX108" s="12" t="s">
        <v>75</v>
      </c>
      <c r="AY108" s="233" t="s">
        <v>167</v>
      </c>
    </row>
    <row r="109" spans="2:65" s="12" customFormat="1" ht="13.5">
      <c r="B109" s="222"/>
      <c r="C109" s="223"/>
      <c r="D109" s="234" t="s">
        <v>176</v>
      </c>
      <c r="E109" s="235" t="s">
        <v>31</v>
      </c>
      <c r="F109" s="236" t="s">
        <v>192</v>
      </c>
      <c r="G109" s="223"/>
      <c r="H109" s="237">
        <v>9.0429999999999993</v>
      </c>
      <c r="I109" s="228"/>
      <c r="J109" s="228"/>
      <c r="K109" s="223"/>
      <c r="L109" s="223"/>
      <c r="M109" s="229"/>
      <c r="N109" s="230"/>
      <c r="O109" s="231"/>
      <c r="P109" s="231"/>
      <c r="Q109" s="231"/>
      <c r="R109" s="231"/>
      <c r="S109" s="231"/>
      <c r="T109" s="231"/>
      <c r="U109" s="231"/>
      <c r="V109" s="231"/>
      <c r="W109" s="231"/>
      <c r="X109" s="232"/>
      <c r="AT109" s="233" t="s">
        <v>176</v>
      </c>
      <c r="AU109" s="233" t="s">
        <v>83</v>
      </c>
      <c r="AV109" s="12" t="s">
        <v>83</v>
      </c>
      <c r="AW109" s="12" t="s">
        <v>7</v>
      </c>
      <c r="AX109" s="12" t="s">
        <v>75</v>
      </c>
      <c r="AY109" s="233" t="s">
        <v>167</v>
      </c>
    </row>
    <row r="110" spans="2:65" s="12" customFormat="1" ht="13.5">
      <c r="B110" s="222"/>
      <c r="C110" s="223"/>
      <c r="D110" s="234" t="s">
        <v>176</v>
      </c>
      <c r="E110" s="235" t="s">
        <v>31</v>
      </c>
      <c r="F110" s="236" t="s">
        <v>193</v>
      </c>
      <c r="G110" s="223"/>
      <c r="H110" s="237">
        <v>8.1950000000000003</v>
      </c>
      <c r="I110" s="228"/>
      <c r="J110" s="228"/>
      <c r="K110" s="223"/>
      <c r="L110" s="223"/>
      <c r="M110" s="229"/>
      <c r="N110" s="230"/>
      <c r="O110" s="231"/>
      <c r="P110" s="231"/>
      <c r="Q110" s="231"/>
      <c r="R110" s="231"/>
      <c r="S110" s="231"/>
      <c r="T110" s="231"/>
      <c r="U110" s="231"/>
      <c r="V110" s="231"/>
      <c r="W110" s="231"/>
      <c r="X110" s="232"/>
      <c r="AT110" s="233" t="s">
        <v>176</v>
      </c>
      <c r="AU110" s="233" t="s">
        <v>83</v>
      </c>
      <c r="AV110" s="12" t="s">
        <v>83</v>
      </c>
      <c r="AW110" s="12" t="s">
        <v>7</v>
      </c>
      <c r="AX110" s="12" t="s">
        <v>75</v>
      </c>
      <c r="AY110" s="233" t="s">
        <v>167</v>
      </c>
    </row>
    <row r="111" spans="2:65" s="12" customFormat="1" ht="13.5">
      <c r="B111" s="222"/>
      <c r="C111" s="223"/>
      <c r="D111" s="234" t="s">
        <v>176</v>
      </c>
      <c r="E111" s="235" t="s">
        <v>31</v>
      </c>
      <c r="F111" s="236" t="s">
        <v>194</v>
      </c>
      <c r="G111" s="223"/>
      <c r="H111" s="237">
        <v>6.28</v>
      </c>
      <c r="I111" s="228"/>
      <c r="J111" s="228"/>
      <c r="K111" s="223"/>
      <c r="L111" s="223"/>
      <c r="M111" s="229"/>
      <c r="N111" s="230"/>
      <c r="O111" s="231"/>
      <c r="P111" s="231"/>
      <c r="Q111" s="231"/>
      <c r="R111" s="231"/>
      <c r="S111" s="231"/>
      <c r="T111" s="231"/>
      <c r="U111" s="231"/>
      <c r="V111" s="231"/>
      <c r="W111" s="231"/>
      <c r="X111" s="232"/>
      <c r="AT111" s="233" t="s">
        <v>176</v>
      </c>
      <c r="AU111" s="233" t="s">
        <v>83</v>
      </c>
      <c r="AV111" s="12" t="s">
        <v>83</v>
      </c>
      <c r="AW111" s="12" t="s">
        <v>7</v>
      </c>
      <c r="AX111" s="12" t="s">
        <v>75</v>
      </c>
      <c r="AY111" s="233" t="s">
        <v>167</v>
      </c>
    </row>
    <row r="112" spans="2:65" s="12" customFormat="1" ht="13.5">
      <c r="B112" s="222"/>
      <c r="C112" s="223"/>
      <c r="D112" s="234" t="s">
        <v>176</v>
      </c>
      <c r="E112" s="235" t="s">
        <v>31</v>
      </c>
      <c r="F112" s="236" t="s">
        <v>195</v>
      </c>
      <c r="G112" s="223"/>
      <c r="H112" s="237">
        <v>0.157</v>
      </c>
      <c r="I112" s="228"/>
      <c r="J112" s="228"/>
      <c r="K112" s="223"/>
      <c r="L112" s="223"/>
      <c r="M112" s="229"/>
      <c r="N112" s="230"/>
      <c r="O112" s="231"/>
      <c r="P112" s="231"/>
      <c r="Q112" s="231"/>
      <c r="R112" s="231"/>
      <c r="S112" s="231"/>
      <c r="T112" s="231"/>
      <c r="U112" s="231"/>
      <c r="V112" s="231"/>
      <c r="W112" s="231"/>
      <c r="X112" s="232"/>
      <c r="AT112" s="233" t="s">
        <v>176</v>
      </c>
      <c r="AU112" s="233" t="s">
        <v>83</v>
      </c>
      <c r="AV112" s="12" t="s">
        <v>83</v>
      </c>
      <c r="AW112" s="12" t="s">
        <v>7</v>
      </c>
      <c r="AX112" s="12" t="s">
        <v>75</v>
      </c>
      <c r="AY112" s="233" t="s">
        <v>167</v>
      </c>
    </row>
    <row r="113" spans="2:65" s="13" customFormat="1" ht="13.5">
      <c r="B113" s="238"/>
      <c r="C113" s="239"/>
      <c r="D113" s="234" t="s">
        <v>176</v>
      </c>
      <c r="E113" s="240" t="s">
        <v>93</v>
      </c>
      <c r="F113" s="241" t="s">
        <v>196</v>
      </c>
      <c r="G113" s="239"/>
      <c r="H113" s="242">
        <v>52.658000000000001</v>
      </c>
      <c r="I113" s="243"/>
      <c r="J113" s="243"/>
      <c r="K113" s="239"/>
      <c r="L113" s="239"/>
      <c r="M113" s="244"/>
      <c r="N113" s="245"/>
      <c r="O113" s="246"/>
      <c r="P113" s="246"/>
      <c r="Q113" s="246"/>
      <c r="R113" s="246"/>
      <c r="S113" s="246"/>
      <c r="T113" s="246"/>
      <c r="U113" s="246"/>
      <c r="V113" s="246"/>
      <c r="W113" s="246"/>
      <c r="X113" s="247"/>
      <c r="AT113" s="248" t="s">
        <v>176</v>
      </c>
      <c r="AU113" s="248" t="s">
        <v>83</v>
      </c>
      <c r="AV113" s="13" t="s">
        <v>174</v>
      </c>
      <c r="AW113" s="13" t="s">
        <v>7</v>
      </c>
      <c r="AX113" s="13" t="s">
        <v>75</v>
      </c>
      <c r="AY113" s="248" t="s">
        <v>167</v>
      </c>
    </row>
    <row r="114" spans="2:65" s="12" customFormat="1" ht="13.5">
      <c r="B114" s="222"/>
      <c r="C114" s="223"/>
      <c r="D114" s="224" t="s">
        <v>176</v>
      </c>
      <c r="E114" s="225" t="s">
        <v>31</v>
      </c>
      <c r="F114" s="226" t="s">
        <v>197</v>
      </c>
      <c r="G114" s="223"/>
      <c r="H114" s="227">
        <v>26.329000000000001</v>
      </c>
      <c r="I114" s="228"/>
      <c r="J114" s="228"/>
      <c r="K114" s="223"/>
      <c r="L114" s="223"/>
      <c r="M114" s="229"/>
      <c r="N114" s="230"/>
      <c r="O114" s="231"/>
      <c r="P114" s="231"/>
      <c r="Q114" s="231"/>
      <c r="R114" s="231"/>
      <c r="S114" s="231"/>
      <c r="T114" s="231"/>
      <c r="U114" s="231"/>
      <c r="V114" s="231"/>
      <c r="W114" s="231"/>
      <c r="X114" s="232"/>
      <c r="AT114" s="233" t="s">
        <v>176</v>
      </c>
      <c r="AU114" s="233" t="s">
        <v>83</v>
      </c>
      <c r="AV114" s="12" t="s">
        <v>83</v>
      </c>
      <c r="AW114" s="12" t="s">
        <v>7</v>
      </c>
      <c r="AX114" s="12" t="s">
        <v>81</v>
      </c>
      <c r="AY114" s="233" t="s">
        <v>167</v>
      </c>
    </row>
    <row r="115" spans="2:65" s="1" customFormat="1" ht="31.5" customHeight="1">
      <c r="B115" s="41"/>
      <c r="C115" s="210" t="s">
        <v>174</v>
      </c>
      <c r="D115" s="210" t="s">
        <v>169</v>
      </c>
      <c r="E115" s="211" t="s">
        <v>198</v>
      </c>
      <c r="F115" s="212" t="s">
        <v>199</v>
      </c>
      <c r="G115" s="213" t="s">
        <v>185</v>
      </c>
      <c r="H115" s="214">
        <v>26.329000000000001</v>
      </c>
      <c r="I115" s="215"/>
      <c r="J115" s="215"/>
      <c r="K115" s="216">
        <f>ROUND(P115*H115,2)</f>
        <v>0</v>
      </c>
      <c r="L115" s="212" t="s">
        <v>173</v>
      </c>
      <c r="M115" s="61"/>
      <c r="N115" s="217" t="s">
        <v>31</v>
      </c>
      <c r="O115" s="218" t="s">
        <v>44</v>
      </c>
      <c r="P115" s="140">
        <f>I115+J115</f>
        <v>0</v>
      </c>
      <c r="Q115" s="140">
        <f>ROUND(I115*H115,2)</f>
        <v>0</v>
      </c>
      <c r="R115" s="140">
        <f>ROUND(J115*H115,2)</f>
        <v>0</v>
      </c>
      <c r="S115" s="42"/>
      <c r="T115" s="219">
        <f>S115*H115</f>
        <v>0</v>
      </c>
      <c r="U115" s="219">
        <v>0</v>
      </c>
      <c r="V115" s="219">
        <f>U115*H115</f>
        <v>0</v>
      </c>
      <c r="W115" s="219">
        <v>0</v>
      </c>
      <c r="X115" s="220">
        <f>W115*H115</f>
        <v>0</v>
      </c>
      <c r="AR115" s="24" t="s">
        <v>174</v>
      </c>
      <c r="AT115" s="24" t="s">
        <v>169</v>
      </c>
      <c r="AU115" s="24" t="s">
        <v>83</v>
      </c>
      <c r="AY115" s="24" t="s">
        <v>167</v>
      </c>
      <c r="BE115" s="221">
        <f>IF(O115="základní",K115,0)</f>
        <v>0</v>
      </c>
      <c r="BF115" s="221">
        <f>IF(O115="snížená",K115,0)</f>
        <v>0</v>
      </c>
      <c r="BG115" s="221">
        <f>IF(O115="zákl. přenesená",K115,0)</f>
        <v>0</v>
      </c>
      <c r="BH115" s="221">
        <f>IF(O115="sníž. přenesená",K115,0)</f>
        <v>0</v>
      </c>
      <c r="BI115" s="221">
        <f>IF(O115="nulová",K115,0)</f>
        <v>0</v>
      </c>
      <c r="BJ115" s="24" t="s">
        <v>81</v>
      </c>
      <c r="BK115" s="221">
        <f>ROUND(P115*H115,2)</f>
        <v>0</v>
      </c>
      <c r="BL115" s="24" t="s">
        <v>174</v>
      </c>
      <c r="BM115" s="24" t="s">
        <v>200</v>
      </c>
    </row>
    <row r="116" spans="2:65" s="12" customFormat="1" ht="13.5">
      <c r="B116" s="222"/>
      <c r="C116" s="223"/>
      <c r="D116" s="224" t="s">
        <v>176</v>
      </c>
      <c r="E116" s="225" t="s">
        <v>31</v>
      </c>
      <c r="F116" s="226" t="s">
        <v>197</v>
      </c>
      <c r="G116" s="223"/>
      <c r="H116" s="227">
        <v>26.329000000000001</v>
      </c>
      <c r="I116" s="228"/>
      <c r="J116" s="228"/>
      <c r="K116" s="223"/>
      <c r="L116" s="223"/>
      <c r="M116" s="229"/>
      <c r="N116" s="230"/>
      <c r="O116" s="231"/>
      <c r="P116" s="231"/>
      <c r="Q116" s="231"/>
      <c r="R116" s="231"/>
      <c r="S116" s="231"/>
      <c r="T116" s="231"/>
      <c r="U116" s="231"/>
      <c r="V116" s="231"/>
      <c r="W116" s="231"/>
      <c r="X116" s="232"/>
      <c r="AT116" s="233" t="s">
        <v>176</v>
      </c>
      <c r="AU116" s="233" t="s">
        <v>83</v>
      </c>
      <c r="AV116" s="12" t="s">
        <v>83</v>
      </c>
      <c r="AW116" s="12" t="s">
        <v>7</v>
      </c>
      <c r="AX116" s="12" t="s">
        <v>81</v>
      </c>
      <c r="AY116" s="233" t="s">
        <v>167</v>
      </c>
    </row>
    <row r="117" spans="2:65" s="1" customFormat="1" ht="57" customHeight="1">
      <c r="B117" s="41"/>
      <c r="C117" s="210" t="s">
        <v>201</v>
      </c>
      <c r="D117" s="210" t="s">
        <v>169</v>
      </c>
      <c r="E117" s="211" t="s">
        <v>202</v>
      </c>
      <c r="F117" s="212" t="s">
        <v>203</v>
      </c>
      <c r="G117" s="213" t="s">
        <v>204</v>
      </c>
      <c r="H117" s="214">
        <v>21.55</v>
      </c>
      <c r="I117" s="215"/>
      <c r="J117" s="215"/>
      <c r="K117" s="216">
        <f>ROUND(P117*H117,2)</f>
        <v>0</v>
      </c>
      <c r="L117" s="212" t="s">
        <v>173</v>
      </c>
      <c r="M117" s="61"/>
      <c r="N117" s="217" t="s">
        <v>31</v>
      </c>
      <c r="O117" s="218" t="s">
        <v>44</v>
      </c>
      <c r="P117" s="140">
        <f>I117+J117</f>
        <v>0</v>
      </c>
      <c r="Q117" s="140">
        <f>ROUND(I117*H117,2)</f>
        <v>0</v>
      </c>
      <c r="R117" s="140">
        <f>ROUND(J117*H117,2)</f>
        <v>0</v>
      </c>
      <c r="S117" s="42"/>
      <c r="T117" s="219">
        <f>S117*H117</f>
        <v>0</v>
      </c>
      <c r="U117" s="219">
        <v>0</v>
      </c>
      <c r="V117" s="219">
        <f>U117*H117</f>
        <v>0</v>
      </c>
      <c r="W117" s="219">
        <v>0</v>
      </c>
      <c r="X117" s="220">
        <f>W117*H117</f>
        <v>0</v>
      </c>
      <c r="AR117" s="24" t="s">
        <v>174</v>
      </c>
      <c r="AT117" s="24" t="s">
        <v>169</v>
      </c>
      <c r="AU117" s="24" t="s">
        <v>83</v>
      </c>
      <c r="AY117" s="24" t="s">
        <v>167</v>
      </c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24" t="s">
        <v>81</v>
      </c>
      <c r="BK117" s="221">
        <f>ROUND(P117*H117,2)</f>
        <v>0</v>
      </c>
      <c r="BL117" s="24" t="s">
        <v>174</v>
      </c>
      <c r="BM117" s="24" t="s">
        <v>205</v>
      </c>
    </row>
    <row r="118" spans="2:65" s="14" customFormat="1" ht="27">
      <c r="B118" s="249"/>
      <c r="C118" s="250"/>
      <c r="D118" s="234" t="s">
        <v>176</v>
      </c>
      <c r="E118" s="251" t="s">
        <v>31</v>
      </c>
      <c r="F118" s="252" t="s">
        <v>206</v>
      </c>
      <c r="G118" s="250"/>
      <c r="H118" s="253" t="s">
        <v>31</v>
      </c>
      <c r="I118" s="254"/>
      <c r="J118" s="254"/>
      <c r="K118" s="250"/>
      <c r="L118" s="250"/>
      <c r="M118" s="255"/>
      <c r="N118" s="256"/>
      <c r="O118" s="257"/>
      <c r="P118" s="257"/>
      <c r="Q118" s="257"/>
      <c r="R118" s="257"/>
      <c r="S118" s="257"/>
      <c r="T118" s="257"/>
      <c r="U118" s="257"/>
      <c r="V118" s="257"/>
      <c r="W118" s="257"/>
      <c r="X118" s="258"/>
      <c r="AT118" s="259" t="s">
        <v>176</v>
      </c>
      <c r="AU118" s="259" t="s">
        <v>83</v>
      </c>
      <c r="AV118" s="14" t="s">
        <v>81</v>
      </c>
      <c r="AW118" s="14" t="s">
        <v>7</v>
      </c>
      <c r="AX118" s="14" t="s">
        <v>75</v>
      </c>
      <c r="AY118" s="259" t="s">
        <v>167</v>
      </c>
    </row>
    <row r="119" spans="2:65" s="12" customFormat="1" ht="13.5">
      <c r="B119" s="222"/>
      <c r="C119" s="223"/>
      <c r="D119" s="234" t="s">
        <v>176</v>
      </c>
      <c r="E119" s="235" t="s">
        <v>31</v>
      </c>
      <c r="F119" s="236" t="s">
        <v>207</v>
      </c>
      <c r="G119" s="223"/>
      <c r="H119" s="237">
        <v>21.55</v>
      </c>
      <c r="I119" s="228"/>
      <c r="J119" s="228"/>
      <c r="K119" s="223"/>
      <c r="L119" s="223"/>
      <c r="M119" s="229"/>
      <c r="N119" s="230"/>
      <c r="O119" s="231"/>
      <c r="P119" s="231"/>
      <c r="Q119" s="231"/>
      <c r="R119" s="231"/>
      <c r="S119" s="231"/>
      <c r="T119" s="231"/>
      <c r="U119" s="231"/>
      <c r="V119" s="231"/>
      <c r="W119" s="231"/>
      <c r="X119" s="232"/>
      <c r="AT119" s="233" t="s">
        <v>176</v>
      </c>
      <c r="AU119" s="233" t="s">
        <v>83</v>
      </c>
      <c r="AV119" s="12" t="s">
        <v>83</v>
      </c>
      <c r="AW119" s="12" t="s">
        <v>7</v>
      </c>
      <c r="AX119" s="12" t="s">
        <v>75</v>
      </c>
      <c r="AY119" s="233" t="s">
        <v>167</v>
      </c>
    </row>
    <row r="120" spans="2:65" s="13" customFormat="1" ht="13.5">
      <c r="B120" s="238"/>
      <c r="C120" s="239"/>
      <c r="D120" s="224" t="s">
        <v>176</v>
      </c>
      <c r="E120" s="260" t="s">
        <v>95</v>
      </c>
      <c r="F120" s="261" t="s">
        <v>196</v>
      </c>
      <c r="G120" s="239"/>
      <c r="H120" s="262">
        <v>21.55</v>
      </c>
      <c r="I120" s="243"/>
      <c r="J120" s="243"/>
      <c r="K120" s="239"/>
      <c r="L120" s="239"/>
      <c r="M120" s="244"/>
      <c r="N120" s="245"/>
      <c r="O120" s="246"/>
      <c r="P120" s="246"/>
      <c r="Q120" s="246"/>
      <c r="R120" s="246"/>
      <c r="S120" s="246"/>
      <c r="T120" s="246"/>
      <c r="U120" s="246"/>
      <c r="V120" s="246"/>
      <c r="W120" s="246"/>
      <c r="X120" s="247"/>
      <c r="AT120" s="248" t="s">
        <v>176</v>
      </c>
      <c r="AU120" s="248" t="s">
        <v>83</v>
      </c>
      <c r="AV120" s="13" t="s">
        <v>174</v>
      </c>
      <c r="AW120" s="13" t="s">
        <v>7</v>
      </c>
      <c r="AX120" s="13" t="s">
        <v>81</v>
      </c>
      <c r="AY120" s="248" t="s">
        <v>167</v>
      </c>
    </row>
    <row r="121" spans="2:65" s="1" customFormat="1" ht="31.5" customHeight="1">
      <c r="B121" s="41"/>
      <c r="C121" s="210" t="s">
        <v>208</v>
      </c>
      <c r="D121" s="210" t="s">
        <v>169</v>
      </c>
      <c r="E121" s="211" t="s">
        <v>209</v>
      </c>
      <c r="F121" s="212" t="s">
        <v>210</v>
      </c>
      <c r="G121" s="213" t="s">
        <v>204</v>
      </c>
      <c r="H121" s="214">
        <v>34.643999999999998</v>
      </c>
      <c r="I121" s="215"/>
      <c r="J121" s="215"/>
      <c r="K121" s="216">
        <f>ROUND(P121*H121,2)</f>
        <v>0</v>
      </c>
      <c r="L121" s="212" t="s">
        <v>173</v>
      </c>
      <c r="M121" s="61"/>
      <c r="N121" s="217" t="s">
        <v>31</v>
      </c>
      <c r="O121" s="218" t="s">
        <v>44</v>
      </c>
      <c r="P121" s="140">
        <f>I121+J121</f>
        <v>0</v>
      </c>
      <c r="Q121" s="140">
        <f>ROUND(I121*H121,2)</f>
        <v>0</v>
      </c>
      <c r="R121" s="140">
        <f>ROUND(J121*H121,2)</f>
        <v>0</v>
      </c>
      <c r="S121" s="42"/>
      <c r="T121" s="219">
        <f>S121*H121</f>
        <v>0</v>
      </c>
      <c r="U121" s="219">
        <v>0</v>
      </c>
      <c r="V121" s="219">
        <f>U121*H121</f>
        <v>0</v>
      </c>
      <c r="W121" s="219">
        <v>0</v>
      </c>
      <c r="X121" s="220">
        <f>W121*H121</f>
        <v>0</v>
      </c>
      <c r="AR121" s="24" t="s">
        <v>174</v>
      </c>
      <c r="AT121" s="24" t="s">
        <v>169</v>
      </c>
      <c r="AU121" s="24" t="s">
        <v>83</v>
      </c>
      <c r="AY121" s="24" t="s">
        <v>167</v>
      </c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24" t="s">
        <v>81</v>
      </c>
      <c r="BK121" s="221">
        <f>ROUND(P121*H121,2)</f>
        <v>0</v>
      </c>
      <c r="BL121" s="24" t="s">
        <v>174</v>
      </c>
      <c r="BM121" s="24" t="s">
        <v>211</v>
      </c>
    </row>
    <row r="122" spans="2:65" s="14" customFormat="1" ht="13.5">
      <c r="B122" s="249"/>
      <c r="C122" s="250"/>
      <c r="D122" s="234" t="s">
        <v>176</v>
      </c>
      <c r="E122" s="251" t="s">
        <v>31</v>
      </c>
      <c r="F122" s="252" t="s">
        <v>212</v>
      </c>
      <c r="G122" s="250"/>
      <c r="H122" s="253" t="s">
        <v>31</v>
      </c>
      <c r="I122" s="254"/>
      <c r="J122" s="254"/>
      <c r="K122" s="250"/>
      <c r="L122" s="250"/>
      <c r="M122" s="255"/>
      <c r="N122" s="256"/>
      <c r="O122" s="257"/>
      <c r="P122" s="257"/>
      <c r="Q122" s="257"/>
      <c r="R122" s="257"/>
      <c r="S122" s="257"/>
      <c r="T122" s="257"/>
      <c r="U122" s="257"/>
      <c r="V122" s="257"/>
      <c r="W122" s="257"/>
      <c r="X122" s="258"/>
      <c r="AT122" s="259" t="s">
        <v>176</v>
      </c>
      <c r="AU122" s="259" t="s">
        <v>83</v>
      </c>
      <c r="AV122" s="14" t="s">
        <v>81</v>
      </c>
      <c r="AW122" s="14" t="s">
        <v>7</v>
      </c>
      <c r="AX122" s="14" t="s">
        <v>75</v>
      </c>
      <c r="AY122" s="259" t="s">
        <v>167</v>
      </c>
    </row>
    <row r="123" spans="2:65" s="12" customFormat="1" ht="13.5">
      <c r="B123" s="222"/>
      <c r="C123" s="223"/>
      <c r="D123" s="234" t="s">
        <v>176</v>
      </c>
      <c r="E123" s="235" t="s">
        <v>98</v>
      </c>
      <c r="F123" s="236" t="s">
        <v>213</v>
      </c>
      <c r="G123" s="223"/>
      <c r="H123" s="237">
        <v>6.05</v>
      </c>
      <c r="I123" s="228"/>
      <c r="J123" s="228"/>
      <c r="K123" s="223"/>
      <c r="L123" s="223"/>
      <c r="M123" s="229"/>
      <c r="N123" s="230"/>
      <c r="O123" s="231"/>
      <c r="P123" s="231"/>
      <c r="Q123" s="231"/>
      <c r="R123" s="231"/>
      <c r="S123" s="231"/>
      <c r="T123" s="231"/>
      <c r="U123" s="231"/>
      <c r="V123" s="231"/>
      <c r="W123" s="231"/>
      <c r="X123" s="232"/>
      <c r="AT123" s="233" t="s">
        <v>176</v>
      </c>
      <c r="AU123" s="233" t="s">
        <v>83</v>
      </c>
      <c r="AV123" s="12" t="s">
        <v>83</v>
      </c>
      <c r="AW123" s="12" t="s">
        <v>7</v>
      </c>
      <c r="AX123" s="12" t="s">
        <v>75</v>
      </c>
      <c r="AY123" s="233" t="s">
        <v>167</v>
      </c>
    </row>
    <row r="124" spans="2:65" s="14" customFormat="1" ht="13.5">
      <c r="B124" s="249"/>
      <c r="C124" s="250"/>
      <c r="D124" s="234" t="s">
        <v>176</v>
      </c>
      <c r="E124" s="251" t="s">
        <v>31</v>
      </c>
      <c r="F124" s="252" t="s">
        <v>214</v>
      </c>
      <c r="G124" s="250"/>
      <c r="H124" s="253" t="s">
        <v>31</v>
      </c>
      <c r="I124" s="254"/>
      <c r="J124" s="254"/>
      <c r="K124" s="250"/>
      <c r="L124" s="250"/>
      <c r="M124" s="255"/>
      <c r="N124" s="256"/>
      <c r="O124" s="257"/>
      <c r="P124" s="257"/>
      <c r="Q124" s="257"/>
      <c r="R124" s="257"/>
      <c r="S124" s="257"/>
      <c r="T124" s="257"/>
      <c r="U124" s="257"/>
      <c r="V124" s="257"/>
      <c r="W124" s="257"/>
      <c r="X124" s="258"/>
      <c r="AT124" s="259" t="s">
        <v>176</v>
      </c>
      <c r="AU124" s="259" t="s">
        <v>83</v>
      </c>
      <c r="AV124" s="14" t="s">
        <v>81</v>
      </c>
      <c r="AW124" s="14" t="s">
        <v>7</v>
      </c>
      <c r="AX124" s="14" t="s">
        <v>75</v>
      </c>
      <c r="AY124" s="259" t="s">
        <v>167</v>
      </c>
    </row>
    <row r="125" spans="2:65" s="12" customFormat="1" ht="13.5">
      <c r="B125" s="222"/>
      <c r="C125" s="223"/>
      <c r="D125" s="234" t="s">
        <v>176</v>
      </c>
      <c r="E125" s="235" t="s">
        <v>31</v>
      </c>
      <c r="F125" s="236" t="s">
        <v>215</v>
      </c>
      <c r="G125" s="223"/>
      <c r="H125" s="237">
        <v>28.594000000000001</v>
      </c>
      <c r="I125" s="228"/>
      <c r="J125" s="228"/>
      <c r="K125" s="223"/>
      <c r="L125" s="223"/>
      <c r="M125" s="229"/>
      <c r="N125" s="230"/>
      <c r="O125" s="231"/>
      <c r="P125" s="231"/>
      <c r="Q125" s="231"/>
      <c r="R125" s="231"/>
      <c r="S125" s="231"/>
      <c r="T125" s="231"/>
      <c r="U125" s="231"/>
      <c r="V125" s="231"/>
      <c r="W125" s="231"/>
      <c r="X125" s="232"/>
      <c r="AT125" s="233" t="s">
        <v>176</v>
      </c>
      <c r="AU125" s="233" t="s">
        <v>83</v>
      </c>
      <c r="AV125" s="12" t="s">
        <v>83</v>
      </c>
      <c r="AW125" s="12" t="s">
        <v>7</v>
      </c>
      <c r="AX125" s="12" t="s">
        <v>75</v>
      </c>
      <c r="AY125" s="233" t="s">
        <v>167</v>
      </c>
    </row>
    <row r="126" spans="2:65" s="13" customFormat="1" ht="13.5">
      <c r="B126" s="238"/>
      <c r="C126" s="239"/>
      <c r="D126" s="224" t="s">
        <v>176</v>
      </c>
      <c r="E126" s="260" t="s">
        <v>100</v>
      </c>
      <c r="F126" s="261" t="s">
        <v>196</v>
      </c>
      <c r="G126" s="239"/>
      <c r="H126" s="262">
        <v>34.643999999999998</v>
      </c>
      <c r="I126" s="243"/>
      <c r="J126" s="243"/>
      <c r="K126" s="239"/>
      <c r="L126" s="239"/>
      <c r="M126" s="244"/>
      <c r="N126" s="245"/>
      <c r="O126" s="246"/>
      <c r="P126" s="246"/>
      <c r="Q126" s="246"/>
      <c r="R126" s="246"/>
      <c r="S126" s="246"/>
      <c r="T126" s="246"/>
      <c r="U126" s="246"/>
      <c r="V126" s="246"/>
      <c r="W126" s="246"/>
      <c r="X126" s="247"/>
      <c r="AT126" s="248" t="s">
        <v>176</v>
      </c>
      <c r="AU126" s="248" t="s">
        <v>83</v>
      </c>
      <c r="AV126" s="13" t="s">
        <v>174</v>
      </c>
      <c r="AW126" s="13" t="s">
        <v>7</v>
      </c>
      <c r="AX126" s="13" t="s">
        <v>81</v>
      </c>
      <c r="AY126" s="248" t="s">
        <v>167</v>
      </c>
    </row>
    <row r="127" spans="2:65" s="1" customFormat="1" ht="44.25" customHeight="1">
      <c r="B127" s="41"/>
      <c r="C127" s="210" t="s">
        <v>216</v>
      </c>
      <c r="D127" s="210" t="s">
        <v>169</v>
      </c>
      <c r="E127" s="211" t="s">
        <v>217</v>
      </c>
      <c r="F127" s="212" t="s">
        <v>218</v>
      </c>
      <c r="G127" s="213" t="s">
        <v>204</v>
      </c>
      <c r="H127" s="214">
        <v>10.393000000000001</v>
      </c>
      <c r="I127" s="215"/>
      <c r="J127" s="215"/>
      <c r="K127" s="216">
        <f>ROUND(P127*H127,2)</f>
        <v>0</v>
      </c>
      <c r="L127" s="212" t="s">
        <v>173</v>
      </c>
      <c r="M127" s="61"/>
      <c r="N127" s="217" t="s">
        <v>31</v>
      </c>
      <c r="O127" s="218" t="s">
        <v>44</v>
      </c>
      <c r="P127" s="140">
        <f>I127+J127</f>
        <v>0</v>
      </c>
      <c r="Q127" s="140">
        <f>ROUND(I127*H127,2)</f>
        <v>0</v>
      </c>
      <c r="R127" s="140">
        <f>ROUND(J127*H127,2)</f>
        <v>0</v>
      </c>
      <c r="S127" s="42"/>
      <c r="T127" s="219">
        <f>S127*H127</f>
        <v>0</v>
      </c>
      <c r="U127" s="219">
        <v>0</v>
      </c>
      <c r="V127" s="219">
        <f>U127*H127</f>
        <v>0</v>
      </c>
      <c r="W127" s="219">
        <v>0</v>
      </c>
      <c r="X127" s="220">
        <f>W127*H127</f>
        <v>0</v>
      </c>
      <c r="AR127" s="24" t="s">
        <v>174</v>
      </c>
      <c r="AT127" s="24" t="s">
        <v>169</v>
      </c>
      <c r="AU127" s="24" t="s">
        <v>83</v>
      </c>
      <c r="AY127" s="24" t="s">
        <v>167</v>
      </c>
      <c r="BE127" s="221">
        <f>IF(O127="základní",K127,0)</f>
        <v>0</v>
      </c>
      <c r="BF127" s="221">
        <f>IF(O127="snížená",K127,0)</f>
        <v>0</v>
      </c>
      <c r="BG127" s="221">
        <f>IF(O127="zákl. přenesená",K127,0)</f>
        <v>0</v>
      </c>
      <c r="BH127" s="221">
        <f>IF(O127="sníž. přenesená",K127,0)</f>
        <v>0</v>
      </c>
      <c r="BI127" s="221">
        <f>IF(O127="nulová",K127,0)</f>
        <v>0</v>
      </c>
      <c r="BJ127" s="24" t="s">
        <v>81</v>
      </c>
      <c r="BK127" s="221">
        <f>ROUND(P127*H127,2)</f>
        <v>0</v>
      </c>
      <c r="BL127" s="24" t="s">
        <v>174</v>
      </c>
      <c r="BM127" s="24" t="s">
        <v>219</v>
      </c>
    </row>
    <row r="128" spans="2:65" s="12" customFormat="1" ht="13.5">
      <c r="B128" s="222"/>
      <c r="C128" s="223"/>
      <c r="D128" s="224" t="s">
        <v>176</v>
      </c>
      <c r="E128" s="225" t="s">
        <v>31</v>
      </c>
      <c r="F128" s="226" t="s">
        <v>220</v>
      </c>
      <c r="G128" s="223"/>
      <c r="H128" s="227">
        <v>10.393000000000001</v>
      </c>
      <c r="I128" s="228"/>
      <c r="J128" s="228"/>
      <c r="K128" s="223"/>
      <c r="L128" s="223"/>
      <c r="M128" s="229"/>
      <c r="N128" s="230"/>
      <c r="O128" s="231"/>
      <c r="P128" s="231"/>
      <c r="Q128" s="231"/>
      <c r="R128" s="231"/>
      <c r="S128" s="231"/>
      <c r="T128" s="231"/>
      <c r="U128" s="231"/>
      <c r="V128" s="231"/>
      <c r="W128" s="231"/>
      <c r="X128" s="232"/>
      <c r="AT128" s="233" t="s">
        <v>176</v>
      </c>
      <c r="AU128" s="233" t="s">
        <v>83</v>
      </c>
      <c r="AV128" s="12" t="s">
        <v>83</v>
      </c>
      <c r="AW128" s="12" t="s">
        <v>7</v>
      </c>
      <c r="AX128" s="12" t="s">
        <v>81</v>
      </c>
      <c r="AY128" s="233" t="s">
        <v>167</v>
      </c>
    </row>
    <row r="129" spans="2:65" s="1" customFormat="1" ht="44.25" customHeight="1">
      <c r="B129" s="41"/>
      <c r="C129" s="210" t="s">
        <v>221</v>
      </c>
      <c r="D129" s="210" t="s">
        <v>169</v>
      </c>
      <c r="E129" s="211" t="s">
        <v>222</v>
      </c>
      <c r="F129" s="212" t="s">
        <v>223</v>
      </c>
      <c r="G129" s="213" t="s">
        <v>204</v>
      </c>
      <c r="H129" s="214">
        <v>50.512</v>
      </c>
      <c r="I129" s="215"/>
      <c r="J129" s="215"/>
      <c r="K129" s="216">
        <f>ROUND(P129*H129,2)</f>
        <v>0</v>
      </c>
      <c r="L129" s="212" t="s">
        <v>173</v>
      </c>
      <c r="M129" s="61"/>
      <c r="N129" s="217" t="s">
        <v>31</v>
      </c>
      <c r="O129" s="218" t="s">
        <v>44</v>
      </c>
      <c r="P129" s="140">
        <f>I129+J129</f>
        <v>0</v>
      </c>
      <c r="Q129" s="140">
        <f>ROUND(I129*H129,2)</f>
        <v>0</v>
      </c>
      <c r="R129" s="140">
        <f>ROUND(J129*H129,2)</f>
        <v>0</v>
      </c>
      <c r="S129" s="42"/>
      <c r="T129" s="219">
        <f>S129*H129</f>
        <v>0</v>
      </c>
      <c r="U129" s="219">
        <v>0</v>
      </c>
      <c r="V129" s="219">
        <f>U129*H129</f>
        <v>0</v>
      </c>
      <c r="W129" s="219">
        <v>0</v>
      </c>
      <c r="X129" s="220">
        <f>W129*H129</f>
        <v>0</v>
      </c>
      <c r="AR129" s="24" t="s">
        <v>174</v>
      </c>
      <c r="AT129" s="24" t="s">
        <v>169</v>
      </c>
      <c r="AU129" s="24" t="s">
        <v>83</v>
      </c>
      <c r="AY129" s="24" t="s">
        <v>167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24" t="s">
        <v>81</v>
      </c>
      <c r="BK129" s="221">
        <f>ROUND(P129*H129,2)</f>
        <v>0</v>
      </c>
      <c r="BL129" s="24" t="s">
        <v>174</v>
      </c>
      <c r="BM129" s="24" t="s">
        <v>224</v>
      </c>
    </row>
    <row r="130" spans="2:65" s="14" customFormat="1" ht="13.5">
      <c r="B130" s="249"/>
      <c r="C130" s="250"/>
      <c r="D130" s="234" t="s">
        <v>176</v>
      </c>
      <c r="E130" s="251" t="s">
        <v>31</v>
      </c>
      <c r="F130" s="252" t="s">
        <v>225</v>
      </c>
      <c r="G130" s="250"/>
      <c r="H130" s="253" t="s">
        <v>31</v>
      </c>
      <c r="I130" s="254"/>
      <c r="J130" s="254"/>
      <c r="K130" s="250"/>
      <c r="L130" s="250"/>
      <c r="M130" s="255"/>
      <c r="N130" s="256"/>
      <c r="O130" s="257"/>
      <c r="P130" s="257"/>
      <c r="Q130" s="257"/>
      <c r="R130" s="257"/>
      <c r="S130" s="257"/>
      <c r="T130" s="257"/>
      <c r="U130" s="257"/>
      <c r="V130" s="257"/>
      <c r="W130" s="257"/>
      <c r="X130" s="258"/>
      <c r="AT130" s="259" t="s">
        <v>176</v>
      </c>
      <c r="AU130" s="259" t="s">
        <v>83</v>
      </c>
      <c r="AV130" s="14" t="s">
        <v>81</v>
      </c>
      <c r="AW130" s="14" t="s">
        <v>7</v>
      </c>
      <c r="AX130" s="14" t="s">
        <v>75</v>
      </c>
      <c r="AY130" s="259" t="s">
        <v>167</v>
      </c>
    </row>
    <row r="131" spans="2:65" s="12" customFormat="1" ht="13.5">
      <c r="B131" s="222"/>
      <c r="C131" s="223"/>
      <c r="D131" s="234" t="s">
        <v>176</v>
      </c>
      <c r="E131" s="235" t="s">
        <v>102</v>
      </c>
      <c r="F131" s="236" t="s">
        <v>226</v>
      </c>
      <c r="G131" s="223"/>
      <c r="H131" s="237">
        <v>14.3</v>
      </c>
      <c r="I131" s="228"/>
      <c r="J131" s="228"/>
      <c r="K131" s="223"/>
      <c r="L131" s="223"/>
      <c r="M131" s="229"/>
      <c r="N131" s="230"/>
      <c r="O131" s="231"/>
      <c r="P131" s="231"/>
      <c r="Q131" s="231"/>
      <c r="R131" s="231"/>
      <c r="S131" s="231"/>
      <c r="T131" s="231"/>
      <c r="U131" s="231"/>
      <c r="V131" s="231"/>
      <c r="W131" s="231"/>
      <c r="X131" s="232"/>
      <c r="AT131" s="233" t="s">
        <v>176</v>
      </c>
      <c r="AU131" s="233" t="s">
        <v>83</v>
      </c>
      <c r="AV131" s="12" t="s">
        <v>83</v>
      </c>
      <c r="AW131" s="12" t="s">
        <v>7</v>
      </c>
      <c r="AX131" s="12" t="s">
        <v>75</v>
      </c>
      <c r="AY131" s="233" t="s">
        <v>167</v>
      </c>
    </row>
    <row r="132" spans="2:65" s="14" customFormat="1" ht="13.5">
      <c r="B132" s="249"/>
      <c r="C132" s="250"/>
      <c r="D132" s="234" t="s">
        <v>176</v>
      </c>
      <c r="E132" s="251" t="s">
        <v>31</v>
      </c>
      <c r="F132" s="252" t="s">
        <v>214</v>
      </c>
      <c r="G132" s="250"/>
      <c r="H132" s="253" t="s">
        <v>31</v>
      </c>
      <c r="I132" s="254"/>
      <c r="J132" s="254"/>
      <c r="K132" s="250"/>
      <c r="L132" s="250"/>
      <c r="M132" s="255"/>
      <c r="N132" s="256"/>
      <c r="O132" s="257"/>
      <c r="P132" s="257"/>
      <c r="Q132" s="257"/>
      <c r="R132" s="257"/>
      <c r="S132" s="257"/>
      <c r="T132" s="257"/>
      <c r="U132" s="257"/>
      <c r="V132" s="257"/>
      <c r="W132" s="257"/>
      <c r="X132" s="258"/>
      <c r="AT132" s="259" t="s">
        <v>176</v>
      </c>
      <c r="AU132" s="259" t="s">
        <v>83</v>
      </c>
      <c r="AV132" s="14" t="s">
        <v>81</v>
      </c>
      <c r="AW132" s="14" t="s">
        <v>7</v>
      </c>
      <c r="AX132" s="14" t="s">
        <v>75</v>
      </c>
      <c r="AY132" s="259" t="s">
        <v>167</v>
      </c>
    </row>
    <row r="133" spans="2:65" s="12" customFormat="1" ht="13.5">
      <c r="B133" s="222"/>
      <c r="C133" s="223"/>
      <c r="D133" s="234" t="s">
        <v>176</v>
      </c>
      <c r="E133" s="235" t="s">
        <v>31</v>
      </c>
      <c r="F133" s="236" t="s">
        <v>227</v>
      </c>
      <c r="G133" s="223"/>
      <c r="H133" s="237">
        <v>10.119999999999999</v>
      </c>
      <c r="I133" s="228"/>
      <c r="J133" s="228"/>
      <c r="K133" s="223"/>
      <c r="L133" s="223"/>
      <c r="M133" s="229"/>
      <c r="N133" s="230"/>
      <c r="O133" s="231"/>
      <c r="P133" s="231"/>
      <c r="Q133" s="231"/>
      <c r="R133" s="231"/>
      <c r="S133" s="231"/>
      <c r="T133" s="231"/>
      <c r="U133" s="231"/>
      <c r="V133" s="231"/>
      <c r="W133" s="231"/>
      <c r="X133" s="232"/>
      <c r="AT133" s="233" t="s">
        <v>176</v>
      </c>
      <c r="AU133" s="233" t="s">
        <v>83</v>
      </c>
      <c r="AV133" s="12" t="s">
        <v>83</v>
      </c>
      <c r="AW133" s="12" t="s">
        <v>7</v>
      </c>
      <c r="AX133" s="12" t="s">
        <v>75</v>
      </c>
      <c r="AY133" s="233" t="s">
        <v>167</v>
      </c>
    </row>
    <row r="134" spans="2:65" s="14" customFormat="1" ht="13.5">
      <c r="B134" s="249"/>
      <c r="C134" s="250"/>
      <c r="D134" s="234" t="s">
        <v>176</v>
      </c>
      <c r="E134" s="251" t="s">
        <v>31</v>
      </c>
      <c r="F134" s="252" t="s">
        <v>228</v>
      </c>
      <c r="G134" s="250"/>
      <c r="H134" s="253" t="s">
        <v>31</v>
      </c>
      <c r="I134" s="254"/>
      <c r="J134" s="254"/>
      <c r="K134" s="250"/>
      <c r="L134" s="250"/>
      <c r="M134" s="255"/>
      <c r="N134" s="256"/>
      <c r="O134" s="257"/>
      <c r="P134" s="257"/>
      <c r="Q134" s="257"/>
      <c r="R134" s="257"/>
      <c r="S134" s="257"/>
      <c r="T134" s="257"/>
      <c r="U134" s="257"/>
      <c r="V134" s="257"/>
      <c r="W134" s="257"/>
      <c r="X134" s="258"/>
      <c r="AT134" s="259" t="s">
        <v>176</v>
      </c>
      <c r="AU134" s="259" t="s">
        <v>83</v>
      </c>
      <c r="AV134" s="14" t="s">
        <v>81</v>
      </c>
      <c r="AW134" s="14" t="s">
        <v>7</v>
      </c>
      <c r="AX134" s="14" t="s">
        <v>75</v>
      </c>
      <c r="AY134" s="259" t="s">
        <v>167</v>
      </c>
    </row>
    <row r="135" spans="2:65" s="12" customFormat="1" ht="13.5">
      <c r="B135" s="222"/>
      <c r="C135" s="223"/>
      <c r="D135" s="234" t="s">
        <v>176</v>
      </c>
      <c r="E135" s="235" t="s">
        <v>31</v>
      </c>
      <c r="F135" s="236" t="s">
        <v>229</v>
      </c>
      <c r="G135" s="223"/>
      <c r="H135" s="237">
        <v>20.196000000000002</v>
      </c>
      <c r="I135" s="228"/>
      <c r="J135" s="228"/>
      <c r="K135" s="223"/>
      <c r="L135" s="223"/>
      <c r="M135" s="229"/>
      <c r="N135" s="230"/>
      <c r="O135" s="231"/>
      <c r="P135" s="231"/>
      <c r="Q135" s="231"/>
      <c r="R135" s="231"/>
      <c r="S135" s="231"/>
      <c r="T135" s="231"/>
      <c r="U135" s="231"/>
      <c r="V135" s="231"/>
      <c r="W135" s="231"/>
      <c r="X135" s="232"/>
      <c r="AT135" s="233" t="s">
        <v>176</v>
      </c>
      <c r="AU135" s="233" t="s">
        <v>83</v>
      </c>
      <c r="AV135" s="12" t="s">
        <v>83</v>
      </c>
      <c r="AW135" s="12" t="s">
        <v>7</v>
      </c>
      <c r="AX135" s="12" t="s">
        <v>75</v>
      </c>
      <c r="AY135" s="233" t="s">
        <v>167</v>
      </c>
    </row>
    <row r="136" spans="2:65" s="14" customFormat="1" ht="13.5">
      <c r="B136" s="249"/>
      <c r="C136" s="250"/>
      <c r="D136" s="234" t="s">
        <v>176</v>
      </c>
      <c r="E136" s="251" t="s">
        <v>31</v>
      </c>
      <c r="F136" s="252" t="s">
        <v>230</v>
      </c>
      <c r="G136" s="250"/>
      <c r="H136" s="253" t="s">
        <v>31</v>
      </c>
      <c r="I136" s="254"/>
      <c r="J136" s="254"/>
      <c r="K136" s="250"/>
      <c r="L136" s="250"/>
      <c r="M136" s="255"/>
      <c r="N136" s="256"/>
      <c r="O136" s="257"/>
      <c r="P136" s="257"/>
      <c r="Q136" s="257"/>
      <c r="R136" s="257"/>
      <c r="S136" s="257"/>
      <c r="T136" s="257"/>
      <c r="U136" s="257"/>
      <c r="V136" s="257"/>
      <c r="W136" s="257"/>
      <c r="X136" s="258"/>
      <c r="AT136" s="259" t="s">
        <v>176</v>
      </c>
      <c r="AU136" s="259" t="s">
        <v>83</v>
      </c>
      <c r="AV136" s="14" t="s">
        <v>81</v>
      </c>
      <c r="AW136" s="14" t="s">
        <v>7</v>
      </c>
      <c r="AX136" s="14" t="s">
        <v>75</v>
      </c>
      <c r="AY136" s="259" t="s">
        <v>167</v>
      </c>
    </row>
    <row r="137" spans="2:65" s="12" customFormat="1" ht="13.5">
      <c r="B137" s="222"/>
      <c r="C137" s="223"/>
      <c r="D137" s="234" t="s">
        <v>176</v>
      </c>
      <c r="E137" s="235" t="s">
        <v>31</v>
      </c>
      <c r="F137" s="236" t="s">
        <v>231</v>
      </c>
      <c r="G137" s="223"/>
      <c r="H137" s="237">
        <v>5.8959999999999999</v>
      </c>
      <c r="I137" s="228"/>
      <c r="J137" s="228"/>
      <c r="K137" s="223"/>
      <c r="L137" s="223"/>
      <c r="M137" s="229"/>
      <c r="N137" s="230"/>
      <c r="O137" s="231"/>
      <c r="P137" s="231"/>
      <c r="Q137" s="231"/>
      <c r="R137" s="231"/>
      <c r="S137" s="231"/>
      <c r="T137" s="231"/>
      <c r="U137" s="231"/>
      <c r="V137" s="231"/>
      <c r="W137" s="231"/>
      <c r="X137" s="232"/>
      <c r="AT137" s="233" t="s">
        <v>176</v>
      </c>
      <c r="AU137" s="233" t="s">
        <v>83</v>
      </c>
      <c r="AV137" s="12" t="s">
        <v>83</v>
      </c>
      <c r="AW137" s="12" t="s">
        <v>7</v>
      </c>
      <c r="AX137" s="12" t="s">
        <v>75</v>
      </c>
      <c r="AY137" s="233" t="s">
        <v>167</v>
      </c>
    </row>
    <row r="138" spans="2:65" s="13" customFormat="1" ht="13.5">
      <c r="B138" s="238"/>
      <c r="C138" s="239"/>
      <c r="D138" s="224" t="s">
        <v>176</v>
      </c>
      <c r="E138" s="260" t="s">
        <v>104</v>
      </c>
      <c r="F138" s="261" t="s">
        <v>196</v>
      </c>
      <c r="G138" s="239"/>
      <c r="H138" s="262">
        <v>50.512</v>
      </c>
      <c r="I138" s="243"/>
      <c r="J138" s="243"/>
      <c r="K138" s="239"/>
      <c r="L138" s="239"/>
      <c r="M138" s="244"/>
      <c r="N138" s="245"/>
      <c r="O138" s="246"/>
      <c r="P138" s="246"/>
      <c r="Q138" s="246"/>
      <c r="R138" s="246"/>
      <c r="S138" s="246"/>
      <c r="T138" s="246"/>
      <c r="U138" s="246"/>
      <c r="V138" s="246"/>
      <c r="W138" s="246"/>
      <c r="X138" s="247"/>
      <c r="AT138" s="248" t="s">
        <v>176</v>
      </c>
      <c r="AU138" s="248" t="s">
        <v>83</v>
      </c>
      <c r="AV138" s="13" t="s">
        <v>174</v>
      </c>
      <c r="AW138" s="13" t="s">
        <v>7</v>
      </c>
      <c r="AX138" s="13" t="s">
        <v>81</v>
      </c>
      <c r="AY138" s="248" t="s">
        <v>167</v>
      </c>
    </row>
    <row r="139" spans="2:65" s="1" customFormat="1" ht="44.25" customHeight="1">
      <c r="B139" s="41"/>
      <c r="C139" s="210" t="s">
        <v>232</v>
      </c>
      <c r="D139" s="210" t="s">
        <v>169</v>
      </c>
      <c r="E139" s="211" t="s">
        <v>233</v>
      </c>
      <c r="F139" s="212" t="s">
        <v>234</v>
      </c>
      <c r="G139" s="213" t="s">
        <v>204</v>
      </c>
      <c r="H139" s="214">
        <v>1060</v>
      </c>
      <c r="I139" s="215"/>
      <c r="J139" s="215"/>
      <c r="K139" s="216">
        <f>ROUND(P139*H139,2)</f>
        <v>0</v>
      </c>
      <c r="L139" s="212" t="s">
        <v>173</v>
      </c>
      <c r="M139" s="61"/>
      <c r="N139" s="217" t="s">
        <v>31</v>
      </c>
      <c r="O139" s="218" t="s">
        <v>44</v>
      </c>
      <c r="P139" s="140">
        <f>I139+J139</f>
        <v>0</v>
      </c>
      <c r="Q139" s="140">
        <f>ROUND(I139*H139,2)</f>
        <v>0</v>
      </c>
      <c r="R139" s="140">
        <f>ROUND(J139*H139,2)</f>
        <v>0</v>
      </c>
      <c r="S139" s="42"/>
      <c r="T139" s="219">
        <f>S139*H139</f>
        <v>0</v>
      </c>
      <c r="U139" s="219">
        <v>0</v>
      </c>
      <c r="V139" s="219">
        <f>U139*H139</f>
        <v>0</v>
      </c>
      <c r="W139" s="219">
        <v>0</v>
      </c>
      <c r="X139" s="220">
        <f>W139*H139</f>
        <v>0</v>
      </c>
      <c r="AR139" s="24" t="s">
        <v>174</v>
      </c>
      <c r="AT139" s="24" t="s">
        <v>169</v>
      </c>
      <c r="AU139" s="24" t="s">
        <v>83</v>
      </c>
      <c r="AY139" s="24" t="s">
        <v>167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24" t="s">
        <v>81</v>
      </c>
      <c r="BK139" s="221">
        <f>ROUND(P139*H139,2)</f>
        <v>0</v>
      </c>
      <c r="BL139" s="24" t="s">
        <v>174</v>
      </c>
      <c r="BM139" s="24" t="s">
        <v>235</v>
      </c>
    </row>
    <row r="140" spans="2:65" s="12" customFormat="1" ht="13.5">
      <c r="B140" s="222"/>
      <c r="C140" s="223"/>
      <c r="D140" s="224" t="s">
        <v>176</v>
      </c>
      <c r="E140" s="225" t="s">
        <v>107</v>
      </c>
      <c r="F140" s="226" t="s">
        <v>236</v>
      </c>
      <c r="G140" s="223"/>
      <c r="H140" s="227">
        <v>1060</v>
      </c>
      <c r="I140" s="228"/>
      <c r="J140" s="228"/>
      <c r="K140" s="223"/>
      <c r="L140" s="223"/>
      <c r="M140" s="229"/>
      <c r="N140" s="230"/>
      <c r="O140" s="231"/>
      <c r="P140" s="231"/>
      <c r="Q140" s="231"/>
      <c r="R140" s="231"/>
      <c r="S140" s="231"/>
      <c r="T140" s="231"/>
      <c r="U140" s="231"/>
      <c r="V140" s="231"/>
      <c r="W140" s="231"/>
      <c r="X140" s="232"/>
      <c r="AT140" s="233" t="s">
        <v>176</v>
      </c>
      <c r="AU140" s="233" t="s">
        <v>83</v>
      </c>
      <c r="AV140" s="12" t="s">
        <v>83</v>
      </c>
      <c r="AW140" s="12" t="s">
        <v>7</v>
      </c>
      <c r="AX140" s="12" t="s">
        <v>81</v>
      </c>
      <c r="AY140" s="233" t="s">
        <v>167</v>
      </c>
    </row>
    <row r="141" spans="2:65" s="1" customFormat="1" ht="22.5" customHeight="1">
      <c r="B141" s="41"/>
      <c r="C141" s="210" t="s">
        <v>237</v>
      </c>
      <c r="D141" s="210" t="s">
        <v>169</v>
      </c>
      <c r="E141" s="211" t="s">
        <v>238</v>
      </c>
      <c r="F141" s="212" t="s">
        <v>239</v>
      </c>
      <c r="G141" s="213" t="s">
        <v>204</v>
      </c>
      <c r="H141" s="214">
        <v>1060</v>
      </c>
      <c r="I141" s="215"/>
      <c r="J141" s="215"/>
      <c r="K141" s="216">
        <f>ROUND(P141*H141,2)</f>
        <v>0</v>
      </c>
      <c r="L141" s="212" t="s">
        <v>173</v>
      </c>
      <c r="M141" s="61"/>
      <c r="N141" s="217" t="s">
        <v>31</v>
      </c>
      <c r="O141" s="218" t="s">
        <v>44</v>
      </c>
      <c r="P141" s="140">
        <f>I141+J141</f>
        <v>0</v>
      </c>
      <c r="Q141" s="140">
        <f>ROUND(I141*H141,2)</f>
        <v>0</v>
      </c>
      <c r="R141" s="140">
        <f>ROUND(J141*H141,2)</f>
        <v>0</v>
      </c>
      <c r="S141" s="42"/>
      <c r="T141" s="219">
        <f>S141*H141</f>
        <v>0</v>
      </c>
      <c r="U141" s="219">
        <v>0</v>
      </c>
      <c r="V141" s="219">
        <f>U141*H141</f>
        <v>0</v>
      </c>
      <c r="W141" s="219">
        <v>0</v>
      </c>
      <c r="X141" s="220">
        <f>W141*H141</f>
        <v>0</v>
      </c>
      <c r="AR141" s="24" t="s">
        <v>174</v>
      </c>
      <c r="AT141" s="24" t="s">
        <v>169</v>
      </c>
      <c r="AU141" s="24" t="s">
        <v>83</v>
      </c>
      <c r="AY141" s="24" t="s">
        <v>167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24" t="s">
        <v>81</v>
      </c>
      <c r="BK141" s="221">
        <f>ROUND(P141*H141,2)</f>
        <v>0</v>
      </c>
      <c r="BL141" s="24" t="s">
        <v>174</v>
      </c>
      <c r="BM141" s="24" t="s">
        <v>240</v>
      </c>
    </row>
    <row r="142" spans="2:65" s="12" customFormat="1" ht="13.5">
      <c r="B142" s="222"/>
      <c r="C142" s="223"/>
      <c r="D142" s="224" t="s">
        <v>176</v>
      </c>
      <c r="E142" s="225" t="s">
        <v>31</v>
      </c>
      <c r="F142" s="226" t="s">
        <v>107</v>
      </c>
      <c r="G142" s="223"/>
      <c r="H142" s="227">
        <v>1060</v>
      </c>
      <c r="I142" s="228"/>
      <c r="J142" s="228"/>
      <c r="K142" s="223"/>
      <c r="L142" s="223"/>
      <c r="M142" s="229"/>
      <c r="N142" s="230"/>
      <c r="O142" s="231"/>
      <c r="P142" s="231"/>
      <c r="Q142" s="231"/>
      <c r="R142" s="231"/>
      <c r="S142" s="231"/>
      <c r="T142" s="231"/>
      <c r="U142" s="231"/>
      <c r="V142" s="231"/>
      <c r="W142" s="231"/>
      <c r="X142" s="232"/>
      <c r="AT142" s="233" t="s">
        <v>176</v>
      </c>
      <c r="AU142" s="233" t="s">
        <v>83</v>
      </c>
      <c r="AV142" s="12" t="s">
        <v>83</v>
      </c>
      <c r="AW142" s="12" t="s">
        <v>7</v>
      </c>
      <c r="AX142" s="12" t="s">
        <v>81</v>
      </c>
      <c r="AY142" s="233" t="s">
        <v>167</v>
      </c>
    </row>
    <row r="143" spans="2:65" s="1" customFormat="1" ht="31.5" customHeight="1">
      <c r="B143" s="41"/>
      <c r="C143" s="210" t="s">
        <v>241</v>
      </c>
      <c r="D143" s="210" t="s">
        <v>169</v>
      </c>
      <c r="E143" s="211" t="s">
        <v>242</v>
      </c>
      <c r="F143" s="212" t="s">
        <v>243</v>
      </c>
      <c r="G143" s="213" t="s">
        <v>204</v>
      </c>
      <c r="H143" s="214">
        <v>23.327000000000002</v>
      </c>
      <c r="I143" s="215"/>
      <c r="J143" s="215"/>
      <c r="K143" s="216">
        <f>ROUND(P143*H143,2)</f>
        <v>0</v>
      </c>
      <c r="L143" s="212" t="s">
        <v>173</v>
      </c>
      <c r="M143" s="61"/>
      <c r="N143" s="217" t="s">
        <v>31</v>
      </c>
      <c r="O143" s="218" t="s">
        <v>44</v>
      </c>
      <c r="P143" s="140">
        <f>I143+J143</f>
        <v>0</v>
      </c>
      <c r="Q143" s="140">
        <f>ROUND(I143*H143,2)</f>
        <v>0</v>
      </c>
      <c r="R143" s="140">
        <f>ROUND(J143*H143,2)</f>
        <v>0</v>
      </c>
      <c r="S143" s="42"/>
      <c r="T143" s="219">
        <f>S143*H143</f>
        <v>0</v>
      </c>
      <c r="U143" s="219">
        <v>0</v>
      </c>
      <c r="V143" s="219">
        <f>U143*H143</f>
        <v>0</v>
      </c>
      <c r="W143" s="219">
        <v>0</v>
      </c>
      <c r="X143" s="220">
        <f>W143*H143</f>
        <v>0</v>
      </c>
      <c r="AR143" s="24" t="s">
        <v>174</v>
      </c>
      <c r="AT143" s="24" t="s">
        <v>169</v>
      </c>
      <c r="AU143" s="24" t="s">
        <v>83</v>
      </c>
      <c r="AY143" s="24" t="s">
        <v>167</v>
      </c>
      <c r="BE143" s="221">
        <f>IF(O143="základní",K143,0)</f>
        <v>0</v>
      </c>
      <c r="BF143" s="221">
        <f>IF(O143="snížená",K143,0)</f>
        <v>0</v>
      </c>
      <c r="BG143" s="221">
        <f>IF(O143="zákl. přenesená",K143,0)</f>
        <v>0</v>
      </c>
      <c r="BH143" s="221">
        <f>IF(O143="sníž. přenesená",K143,0)</f>
        <v>0</v>
      </c>
      <c r="BI143" s="221">
        <f>IF(O143="nulová",K143,0)</f>
        <v>0</v>
      </c>
      <c r="BJ143" s="24" t="s">
        <v>81</v>
      </c>
      <c r="BK143" s="221">
        <f>ROUND(P143*H143,2)</f>
        <v>0</v>
      </c>
      <c r="BL143" s="24" t="s">
        <v>174</v>
      </c>
      <c r="BM143" s="24" t="s">
        <v>244</v>
      </c>
    </row>
    <row r="144" spans="2:65" s="14" customFormat="1" ht="13.5">
      <c r="B144" s="249"/>
      <c r="C144" s="250"/>
      <c r="D144" s="234" t="s">
        <v>176</v>
      </c>
      <c r="E144" s="251" t="s">
        <v>31</v>
      </c>
      <c r="F144" s="252" t="s">
        <v>245</v>
      </c>
      <c r="G144" s="250"/>
      <c r="H144" s="253" t="s">
        <v>31</v>
      </c>
      <c r="I144" s="254"/>
      <c r="J144" s="254"/>
      <c r="K144" s="250"/>
      <c r="L144" s="250"/>
      <c r="M144" s="255"/>
      <c r="N144" s="256"/>
      <c r="O144" s="257"/>
      <c r="P144" s="257"/>
      <c r="Q144" s="257"/>
      <c r="R144" s="257"/>
      <c r="S144" s="257"/>
      <c r="T144" s="257"/>
      <c r="U144" s="257"/>
      <c r="V144" s="257"/>
      <c r="W144" s="257"/>
      <c r="X144" s="258"/>
      <c r="AT144" s="259" t="s">
        <v>176</v>
      </c>
      <c r="AU144" s="259" t="s">
        <v>83</v>
      </c>
      <c r="AV144" s="14" t="s">
        <v>81</v>
      </c>
      <c r="AW144" s="14" t="s">
        <v>7</v>
      </c>
      <c r="AX144" s="14" t="s">
        <v>75</v>
      </c>
      <c r="AY144" s="259" t="s">
        <v>167</v>
      </c>
    </row>
    <row r="145" spans="2:65" s="12" customFormat="1" ht="13.5">
      <c r="B145" s="222"/>
      <c r="C145" s="223"/>
      <c r="D145" s="234" t="s">
        <v>176</v>
      </c>
      <c r="E145" s="235" t="s">
        <v>31</v>
      </c>
      <c r="F145" s="236" t="s">
        <v>246</v>
      </c>
      <c r="G145" s="223"/>
      <c r="H145" s="237">
        <v>2.3919999999999999</v>
      </c>
      <c r="I145" s="228"/>
      <c r="J145" s="228"/>
      <c r="K145" s="223"/>
      <c r="L145" s="223"/>
      <c r="M145" s="229"/>
      <c r="N145" s="230"/>
      <c r="O145" s="231"/>
      <c r="P145" s="231"/>
      <c r="Q145" s="231"/>
      <c r="R145" s="231"/>
      <c r="S145" s="231"/>
      <c r="T145" s="231"/>
      <c r="U145" s="231"/>
      <c r="V145" s="231"/>
      <c r="W145" s="231"/>
      <c r="X145" s="232"/>
      <c r="AT145" s="233" t="s">
        <v>176</v>
      </c>
      <c r="AU145" s="233" t="s">
        <v>83</v>
      </c>
      <c r="AV145" s="12" t="s">
        <v>83</v>
      </c>
      <c r="AW145" s="12" t="s">
        <v>7</v>
      </c>
      <c r="AX145" s="12" t="s">
        <v>75</v>
      </c>
      <c r="AY145" s="233" t="s">
        <v>167</v>
      </c>
    </row>
    <row r="146" spans="2:65" s="14" customFormat="1" ht="13.5">
      <c r="B146" s="249"/>
      <c r="C146" s="250"/>
      <c r="D146" s="234" t="s">
        <v>176</v>
      </c>
      <c r="E146" s="251" t="s">
        <v>31</v>
      </c>
      <c r="F146" s="252" t="s">
        <v>247</v>
      </c>
      <c r="G146" s="250"/>
      <c r="H146" s="253" t="s">
        <v>31</v>
      </c>
      <c r="I146" s="254"/>
      <c r="J146" s="254"/>
      <c r="K146" s="250"/>
      <c r="L146" s="250"/>
      <c r="M146" s="255"/>
      <c r="N146" s="256"/>
      <c r="O146" s="257"/>
      <c r="P146" s="257"/>
      <c r="Q146" s="257"/>
      <c r="R146" s="257"/>
      <c r="S146" s="257"/>
      <c r="T146" s="257"/>
      <c r="U146" s="257"/>
      <c r="V146" s="257"/>
      <c r="W146" s="257"/>
      <c r="X146" s="258"/>
      <c r="AT146" s="259" t="s">
        <v>176</v>
      </c>
      <c r="AU146" s="259" t="s">
        <v>83</v>
      </c>
      <c r="AV146" s="14" t="s">
        <v>81</v>
      </c>
      <c r="AW146" s="14" t="s">
        <v>7</v>
      </c>
      <c r="AX146" s="14" t="s">
        <v>75</v>
      </c>
      <c r="AY146" s="259" t="s">
        <v>167</v>
      </c>
    </row>
    <row r="147" spans="2:65" s="12" customFormat="1" ht="13.5">
      <c r="B147" s="222"/>
      <c r="C147" s="223"/>
      <c r="D147" s="234" t="s">
        <v>176</v>
      </c>
      <c r="E147" s="235" t="s">
        <v>31</v>
      </c>
      <c r="F147" s="236" t="s">
        <v>248</v>
      </c>
      <c r="G147" s="223"/>
      <c r="H147" s="237">
        <v>1.377</v>
      </c>
      <c r="I147" s="228"/>
      <c r="J147" s="228"/>
      <c r="K147" s="223"/>
      <c r="L147" s="223"/>
      <c r="M147" s="229"/>
      <c r="N147" s="230"/>
      <c r="O147" s="231"/>
      <c r="P147" s="231"/>
      <c r="Q147" s="231"/>
      <c r="R147" s="231"/>
      <c r="S147" s="231"/>
      <c r="T147" s="231"/>
      <c r="U147" s="231"/>
      <c r="V147" s="231"/>
      <c r="W147" s="231"/>
      <c r="X147" s="232"/>
      <c r="AT147" s="233" t="s">
        <v>176</v>
      </c>
      <c r="AU147" s="233" t="s">
        <v>83</v>
      </c>
      <c r="AV147" s="12" t="s">
        <v>83</v>
      </c>
      <c r="AW147" s="12" t="s">
        <v>7</v>
      </c>
      <c r="AX147" s="12" t="s">
        <v>75</v>
      </c>
      <c r="AY147" s="233" t="s">
        <v>167</v>
      </c>
    </row>
    <row r="148" spans="2:65" s="14" customFormat="1" ht="13.5">
      <c r="B148" s="249"/>
      <c r="C148" s="250"/>
      <c r="D148" s="234" t="s">
        <v>176</v>
      </c>
      <c r="E148" s="251" t="s">
        <v>31</v>
      </c>
      <c r="F148" s="252" t="s">
        <v>249</v>
      </c>
      <c r="G148" s="250"/>
      <c r="H148" s="253" t="s">
        <v>31</v>
      </c>
      <c r="I148" s="254"/>
      <c r="J148" s="254"/>
      <c r="K148" s="250"/>
      <c r="L148" s="250"/>
      <c r="M148" s="255"/>
      <c r="N148" s="256"/>
      <c r="O148" s="257"/>
      <c r="P148" s="257"/>
      <c r="Q148" s="257"/>
      <c r="R148" s="257"/>
      <c r="S148" s="257"/>
      <c r="T148" s="257"/>
      <c r="U148" s="257"/>
      <c r="V148" s="257"/>
      <c r="W148" s="257"/>
      <c r="X148" s="258"/>
      <c r="AT148" s="259" t="s">
        <v>176</v>
      </c>
      <c r="AU148" s="259" t="s">
        <v>83</v>
      </c>
      <c r="AV148" s="14" t="s">
        <v>81</v>
      </c>
      <c r="AW148" s="14" t="s">
        <v>7</v>
      </c>
      <c r="AX148" s="14" t="s">
        <v>75</v>
      </c>
      <c r="AY148" s="259" t="s">
        <v>167</v>
      </c>
    </row>
    <row r="149" spans="2:65" s="12" customFormat="1" ht="13.5">
      <c r="B149" s="222"/>
      <c r="C149" s="223"/>
      <c r="D149" s="234" t="s">
        <v>176</v>
      </c>
      <c r="E149" s="235" t="s">
        <v>31</v>
      </c>
      <c r="F149" s="236" t="s">
        <v>250</v>
      </c>
      <c r="G149" s="223"/>
      <c r="H149" s="237">
        <v>1.6080000000000001</v>
      </c>
      <c r="I149" s="228"/>
      <c r="J149" s="228"/>
      <c r="K149" s="223"/>
      <c r="L149" s="223"/>
      <c r="M149" s="229"/>
      <c r="N149" s="230"/>
      <c r="O149" s="231"/>
      <c r="P149" s="231"/>
      <c r="Q149" s="231"/>
      <c r="R149" s="231"/>
      <c r="S149" s="231"/>
      <c r="T149" s="231"/>
      <c r="U149" s="231"/>
      <c r="V149" s="231"/>
      <c r="W149" s="231"/>
      <c r="X149" s="232"/>
      <c r="AT149" s="233" t="s">
        <v>176</v>
      </c>
      <c r="AU149" s="233" t="s">
        <v>83</v>
      </c>
      <c r="AV149" s="12" t="s">
        <v>83</v>
      </c>
      <c r="AW149" s="12" t="s">
        <v>7</v>
      </c>
      <c r="AX149" s="12" t="s">
        <v>75</v>
      </c>
      <c r="AY149" s="233" t="s">
        <v>167</v>
      </c>
    </row>
    <row r="150" spans="2:65" s="12" customFormat="1" ht="27">
      <c r="B150" s="222"/>
      <c r="C150" s="223"/>
      <c r="D150" s="234" t="s">
        <v>176</v>
      </c>
      <c r="E150" s="235" t="s">
        <v>31</v>
      </c>
      <c r="F150" s="236" t="s">
        <v>251</v>
      </c>
      <c r="G150" s="223"/>
      <c r="H150" s="237">
        <v>17.95</v>
      </c>
      <c r="I150" s="228"/>
      <c r="J150" s="228"/>
      <c r="K150" s="223"/>
      <c r="L150" s="223"/>
      <c r="M150" s="229"/>
      <c r="N150" s="230"/>
      <c r="O150" s="231"/>
      <c r="P150" s="231"/>
      <c r="Q150" s="231"/>
      <c r="R150" s="231"/>
      <c r="S150" s="231"/>
      <c r="T150" s="231"/>
      <c r="U150" s="231"/>
      <c r="V150" s="231"/>
      <c r="W150" s="231"/>
      <c r="X150" s="232"/>
      <c r="AT150" s="233" t="s">
        <v>176</v>
      </c>
      <c r="AU150" s="233" t="s">
        <v>83</v>
      </c>
      <c r="AV150" s="12" t="s">
        <v>83</v>
      </c>
      <c r="AW150" s="12" t="s">
        <v>7</v>
      </c>
      <c r="AX150" s="12" t="s">
        <v>75</v>
      </c>
      <c r="AY150" s="233" t="s">
        <v>167</v>
      </c>
    </row>
    <row r="151" spans="2:65" s="13" customFormat="1" ht="13.5">
      <c r="B151" s="238"/>
      <c r="C151" s="239"/>
      <c r="D151" s="224" t="s">
        <v>176</v>
      </c>
      <c r="E151" s="260" t="s">
        <v>113</v>
      </c>
      <c r="F151" s="261" t="s">
        <v>196</v>
      </c>
      <c r="G151" s="239"/>
      <c r="H151" s="262">
        <v>23.327000000000002</v>
      </c>
      <c r="I151" s="243"/>
      <c r="J151" s="243"/>
      <c r="K151" s="239"/>
      <c r="L151" s="239"/>
      <c r="M151" s="244"/>
      <c r="N151" s="245"/>
      <c r="O151" s="246"/>
      <c r="P151" s="246"/>
      <c r="Q151" s="246"/>
      <c r="R151" s="246"/>
      <c r="S151" s="246"/>
      <c r="T151" s="246"/>
      <c r="U151" s="246"/>
      <c r="V151" s="246"/>
      <c r="W151" s="246"/>
      <c r="X151" s="247"/>
      <c r="AT151" s="248" t="s">
        <v>176</v>
      </c>
      <c r="AU151" s="248" t="s">
        <v>83</v>
      </c>
      <c r="AV151" s="13" t="s">
        <v>174</v>
      </c>
      <c r="AW151" s="13" t="s">
        <v>7</v>
      </c>
      <c r="AX151" s="13" t="s">
        <v>81</v>
      </c>
      <c r="AY151" s="248" t="s">
        <v>167</v>
      </c>
    </row>
    <row r="152" spans="2:65" s="1" customFormat="1" ht="31.5" customHeight="1">
      <c r="B152" s="41"/>
      <c r="C152" s="210" t="s">
        <v>252</v>
      </c>
      <c r="D152" s="210" t="s">
        <v>169</v>
      </c>
      <c r="E152" s="211" t="s">
        <v>253</v>
      </c>
      <c r="F152" s="212" t="s">
        <v>254</v>
      </c>
      <c r="G152" s="213" t="s">
        <v>185</v>
      </c>
      <c r="H152" s="214">
        <v>3500</v>
      </c>
      <c r="I152" s="215"/>
      <c r="J152" s="215"/>
      <c r="K152" s="216">
        <f>ROUND(P152*H152,2)</f>
        <v>0</v>
      </c>
      <c r="L152" s="212" t="s">
        <v>173</v>
      </c>
      <c r="M152" s="61"/>
      <c r="N152" s="217" t="s">
        <v>31</v>
      </c>
      <c r="O152" s="218" t="s">
        <v>44</v>
      </c>
      <c r="P152" s="140">
        <f>I152+J152</f>
        <v>0</v>
      </c>
      <c r="Q152" s="140">
        <f>ROUND(I152*H152,2)</f>
        <v>0</v>
      </c>
      <c r="R152" s="140">
        <f>ROUND(J152*H152,2)</f>
        <v>0</v>
      </c>
      <c r="S152" s="42"/>
      <c r="T152" s="219">
        <f>S152*H152</f>
        <v>0</v>
      </c>
      <c r="U152" s="219">
        <v>0</v>
      </c>
      <c r="V152" s="219">
        <f>U152*H152</f>
        <v>0</v>
      </c>
      <c r="W152" s="219">
        <v>0</v>
      </c>
      <c r="X152" s="220">
        <f>W152*H152</f>
        <v>0</v>
      </c>
      <c r="AR152" s="24" t="s">
        <v>174</v>
      </c>
      <c r="AT152" s="24" t="s">
        <v>169</v>
      </c>
      <c r="AU152" s="24" t="s">
        <v>83</v>
      </c>
      <c r="AY152" s="24" t="s">
        <v>167</v>
      </c>
      <c r="BE152" s="221">
        <f>IF(O152="základní",K152,0)</f>
        <v>0</v>
      </c>
      <c r="BF152" s="221">
        <f>IF(O152="snížená",K152,0)</f>
        <v>0</v>
      </c>
      <c r="BG152" s="221">
        <f>IF(O152="zákl. přenesená",K152,0)</f>
        <v>0</v>
      </c>
      <c r="BH152" s="221">
        <f>IF(O152="sníž. přenesená",K152,0)</f>
        <v>0</v>
      </c>
      <c r="BI152" s="221">
        <f>IF(O152="nulová",K152,0)</f>
        <v>0</v>
      </c>
      <c r="BJ152" s="24" t="s">
        <v>81</v>
      </c>
      <c r="BK152" s="221">
        <f>ROUND(P152*H152,2)</f>
        <v>0</v>
      </c>
      <c r="BL152" s="24" t="s">
        <v>174</v>
      </c>
      <c r="BM152" s="24" t="s">
        <v>255</v>
      </c>
    </row>
    <row r="153" spans="2:65" s="12" customFormat="1" ht="13.5">
      <c r="B153" s="222"/>
      <c r="C153" s="223"/>
      <c r="D153" s="224" t="s">
        <v>176</v>
      </c>
      <c r="E153" s="225" t="s">
        <v>31</v>
      </c>
      <c r="F153" s="226" t="s">
        <v>256</v>
      </c>
      <c r="G153" s="223"/>
      <c r="H153" s="227">
        <v>3500</v>
      </c>
      <c r="I153" s="228"/>
      <c r="J153" s="228"/>
      <c r="K153" s="223"/>
      <c r="L153" s="223"/>
      <c r="M153" s="229"/>
      <c r="N153" s="230"/>
      <c r="O153" s="231"/>
      <c r="P153" s="231"/>
      <c r="Q153" s="231"/>
      <c r="R153" s="231"/>
      <c r="S153" s="231"/>
      <c r="T153" s="231"/>
      <c r="U153" s="231"/>
      <c r="V153" s="231"/>
      <c r="W153" s="231"/>
      <c r="X153" s="232"/>
      <c r="AT153" s="233" t="s">
        <v>176</v>
      </c>
      <c r="AU153" s="233" t="s">
        <v>83</v>
      </c>
      <c r="AV153" s="12" t="s">
        <v>83</v>
      </c>
      <c r="AW153" s="12" t="s">
        <v>7</v>
      </c>
      <c r="AX153" s="12" t="s">
        <v>81</v>
      </c>
      <c r="AY153" s="233" t="s">
        <v>167</v>
      </c>
    </row>
    <row r="154" spans="2:65" s="1" customFormat="1" ht="22.5" customHeight="1">
      <c r="B154" s="41"/>
      <c r="C154" s="263" t="s">
        <v>257</v>
      </c>
      <c r="D154" s="263" t="s">
        <v>258</v>
      </c>
      <c r="E154" s="264" t="s">
        <v>259</v>
      </c>
      <c r="F154" s="265" t="s">
        <v>260</v>
      </c>
      <c r="G154" s="266" t="s">
        <v>261</v>
      </c>
      <c r="H154" s="267">
        <v>87.5</v>
      </c>
      <c r="I154" s="268"/>
      <c r="J154" s="269"/>
      <c r="K154" s="270">
        <f>ROUND(P154*H154,2)</f>
        <v>0</v>
      </c>
      <c r="L154" s="265" t="s">
        <v>173</v>
      </c>
      <c r="M154" s="271"/>
      <c r="N154" s="272" t="s">
        <v>31</v>
      </c>
      <c r="O154" s="218" t="s">
        <v>44</v>
      </c>
      <c r="P154" s="140">
        <f>I154+J154</f>
        <v>0</v>
      </c>
      <c r="Q154" s="140">
        <f>ROUND(I154*H154,2)</f>
        <v>0</v>
      </c>
      <c r="R154" s="140">
        <f>ROUND(J154*H154,2)</f>
        <v>0</v>
      </c>
      <c r="S154" s="42"/>
      <c r="T154" s="219">
        <f>S154*H154</f>
        <v>0</v>
      </c>
      <c r="U154" s="219">
        <v>1E-3</v>
      </c>
      <c r="V154" s="219">
        <f>U154*H154</f>
        <v>8.7500000000000008E-2</v>
      </c>
      <c r="W154" s="219">
        <v>0</v>
      </c>
      <c r="X154" s="220">
        <f>W154*H154</f>
        <v>0</v>
      </c>
      <c r="AR154" s="24" t="s">
        <v>221</v>
      </c>
      <c r="AT154" s="24" t="s">
        <v>258</v>
      </c>
      <c r="AU154" s="24" t="s">
        <v>83</v>
      </c>
      <c r="AY154" s="24" t="s">
        <v>167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24" t="s">
        <v>81</v>
      </c>
      <c r="BK154" s="221">
        <f>ROUND(P154*H154,2)</f>
        <v>0</v>
      </c>
      <c r="BL154" s="24" t="s">
        <v>174</v>
      </c>
      <c r="BM154" s="24" t="s">
        <v>262</v>
      </c>
    </row>
    <row r="155" spans="2:65" s="12" customFormat="1" ht="13.5">
      <c r="B155" s="222"/>
      <c r="C155" s="223"/>
      <c r="D155" s="224" t="s">
        <v>176</v>
      </c>
      <c r="E155" s="223"/>
      <c r="F155" s="226" t="s">
        <v>263</v>
      </c>
      <c r="G155" s="223"/>
      <c r="H155" s="227">
        <v>87.5</v>
      </c>
      <c r="I155" s="228"/>
      <c r="J155" s="228"/>
      <c r="K155" s="223"/>
      <c r="L155" s="223"/>
      <c r="M155" s="229"/>
      <c r="N155" s="230"/>
      <c r="O155" s="231"/>
      <c r="P155" s="231"/>
      <c r="Q155" s="231"/>
      <c r="R155" s="231"/>
      <c r="S155" s="231"/>
      <c r="T155" s="231"/>
      <c r="U155" s="231"/>
      <c r="V155" s="231"/>
      <c r="W155" s="231"/>
      <c r="X155" s="232"/>
      <c r="AT155" s="233" t="s">
        <v>176</v>
      </c>
      <c r="AU155" s="233" t="s">
        <v>83</v>
      </c>
      <c r="AV155" s="12" t="s">
        <v>83</v>
      </c>
      <c r="AW155" s="12" t="s">
        <v>6</v>
      </c>
      <c r="AX155" s="12" t="s">
        <v>81</v>
      </c>
      <c r="AY155" s="233" t="s">
        <v>167</v>
      </c>
    </row>
    <row r="156" spans="2:65" s="1" customFormat="1" ht="31.5" customHeight="1">
      <c r="B156" s="41"/>
      <c r="C156" s="210" t="s">
        <v>264</v>
      </c>
      <c r="D156" s="210" t="s">
        <v>169</v>
      </c>
      <c r="E156" s="211" t="s">
        <v>265</v>
      </c>
      <c r="F156" s="212" t="s">
        <v>266</v>
      </c>
      <c r="G156" s="213" t="s">
        <v>185</v>
      </c>
      <c r="H156" s="214">
        <v>3500</v>
      </c>
      <c r="I156" s="215"/>
      <c r="J156" s="215"/>
      <c r="K156" s="216">
        <f>ROUND(P156*H156,2)</f>
        <v>0</v>
      </c>
      <c r="L156" s="212" t="s">
        <v>173</v>
      </c>
      <c r="M156" s="61"/>
      <c r="N156" s="217" t="s">
        <v>31</v>
      </c>
      <c r="O156" s="218" t="s">
        <v>44</v>
      </c>
      <c r="P156" s="140">
        <f>I156+J156</f>
        <v>0</v>
      </c>
      <c r="Q156" s="140">
        <f>ROUND(I156*H156,2)</f>
        <v>0</v>
      </c>
      <c r="R156" s="140">
        <f>ROUND(J156*H156,2)</f>
        <v>0</v>
      </c>
      <c r="S156" s="42"/>
      <c r="T156" s="219">
        <f>S156*H156</f>
        <v>0</v>
      </c>
      <c r="U156" s="219">
        <v>0</v>
      </c>
      <c r="V156" s="219">
        <f>U156*H156</f>
        <v>0</v>
      </c>
      <c r="W156" s="219">
        <v>0</v>
      </c>
      <c r="X156" s="220">
        <f>W156*H156</f>
        <v>0</v>
      </c>
      <c r="AR156" s="24" t="s">
        <v>174</v>
      </c>
      <c r="AT156" s="24" t="s">
        <v>169</v>
      </c>
      <c r="AU156" s="24" t="s">
        <v>83</v>
      </c>
      <c r="AY156" s="24" t="s">
        <v>167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24" t="s">
        <v>81</v>
      </c>
      <c r="BK156" s="221">
        <f>ROUND(P156*H156,2)</f>
        <v>0</v>
      </c>
      <c r="BL156" s="24" t="s">
        <v>174</v>
      </c>
      <c r="BM156" s="24" t="s">
        <v>267</v>
      </c>
    </row>
    <row r="157" spans="2:65" s="12" customFormat="1" ht="13.5">
      <c r="B157" s="222"/>
      <c r="C157" s="223"/>
      <c r="D157" s="224" t="s">
        <v>176</v>
      </c>
      <c r="E157" s="225" t="s">
        <v>31</v>
      </c>
      <c r="F157" s="226" t="s">
        <v>256</v>
      </c>
      <c r="G157" s="223"/>
      <c r="H157" s="227">
        <v>3500</v>
      </c>
      <c r="I157" s="228"/>
      <c r="J157" s="228"/>
      <c r="K157" s="223"/>
      <c r="L157" s="223"/>
      <c r="M157" s="229"/>
      <c r="N157" s="230"/>
      <c r="O157" s="231"/>
      <c r="P157" s="231"/>
      <c r="Q157" s="231"/>
      <c r="R157" s="231"/>
      <c r="S157" s="231"/>
      <c r="T157" s="231"/>
      <c r="U157" s="231"/>
      <c r="V157" s="231"/>
      <c r="W157" s="231"/>
      <c r="X157" s="232"/>
      <c r="AT157" s="233" t="s">
        <v>176</v>
      </c>
      <c r="AU157" s="233" t="s">
        <v>83</v>
      </c>
      <c r="AV157" s="12" t="s">
        <v>83</v>
      </c>
      <c r="AW157" s="12" t="s">
        <v>7</v>
      </c>
      <c r="AX157" s="12" t="s">
        <v>81</v>
      </c>
      <c r="AY157" s="233" t="s">
        <v>167</v>
      </c>
    </row>
    <row r="158" spans="2:65" s="1" customFormat="1" ht="22.5" customHeight="1">
      <c r="B158" s="41"/>
      <c r="C158" s="263" t="s">
        <v>11</v>
      </c>
      <c r="D158" s="263" t="s">
        <v>258</v>
      </c>
      <c r="E158" s="264" t="s">
        <v>259</v>
      </c>
      <c r="F158" s="265" t="s">
        <v>260</v>
      </c>
      <c r="G158" s="266" t="s">
        <v>261</v>
      </c>
      <c r="H158" s="267">
        <v>87.5</v>
      </c>
      <c r="I158" s="268"/>
      <c r="J158" s="269"/>
      <c r="K158" s="270">
        <f>ROUND(P158*H158,2)</f>
        <v>0</v>
      </c>
      <c r="L158" s="265" t="s">
        <v>173</v>
      </c>
      <c r="M158" s="271"/>
      <c r="N158" s="272" t="s">
        <v>31</v>
      </c>
      <c r="O158" s="218" t="s">
        <v>44</v>
      </c>
      <c r="P158" s="140">
        <f>I158+J158</f>
        <v>0</v>
      </c>
      <c r="Q158" s="140">
        <f>ROUND(I158*H158,2)</f>
        <v>0</v>
      </c>
      <c r="R158" s="140">
        <f>ROUND(J158*H158,2)</f>
        <v>0</v>
      </c>
      <c r="S158" s="42"/>
      <c r="T158" s="219">
        <f>S158*H158</f>
        <v>0</v>
      </c>
      <c r="U158" s="219">
        <v>1E-3</v>
      </c>
      <c r="V158" s="219">
        <f>U158*H158</f>
        <v>8.7500000000000008E-2</v>
      </c>
      <c r="W158" s="219">
        <v>0</v>
      </c>
      <c r="X158" s="220">
        <f>W158*H158</f>
        <v>0</v>
      </c>
      <c r="AR158" s="24" t="s">
        <v>221</v>
      </c>
      <c r="AT158" s="24" t="s">
        <v>258</v>
      </c>
      <c r="AU158" s="24" t="s">
        <v>83</v>
      </c>
      <c r="AY158" s="24" t="s">
        <v>167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24" t="s">
        <v>81</v>
      </c>
      <c r="BK158" s="221">
        <f>ROUND(P158*H158,2)</f>
        <v>0</v>
      </c>
      <c r="BL158" s="24" t="s">
        <v>174</v>
      </c>
      <c r="BM158" s="24" t="s">
        <v>268</v>
      </c>
    </row>
    <row r="159" spans="2:65" s="12" customFormat="1" ht="13.5">
      <c r="B159" s="222"/>
      <c r="C159" s="223"/>
      <c r="D159" s="224" t="s">
        <v>176</v>
      </c>
      <c r="E159" s="223"/>
      <c r="F159" s="226" t="s">
        <v>263</v>
      </c>
      <c r="G159" s="223"/>
      <c r="H159" s="227">
        <v>87.5</v>
      </c>
      <c r="I159" s="228"/>
      <c r="J159" s="228"/>
      <c r="K159" s="223"/>
      <c r="L159" s="223"/>
      <c r="M159" s="229"/>
      <c r="N159" s="230"/>
      <c r="O159" s="231"/>
      <c r="P159" s="231"/>
      <c r="Q159" s="231"/>
      <c r="R159" s="231"/>
      <c r="S159" s="231"/>
      <c r="T159" s="231"/>
      <c r="U159" s="231"/>
      <c r="V159" s="231"/>
      <c r="W159" s="231"/>
      <c r="X159" s="232"/>
      <c r="AT159" s="233" t="s">
        <v>176</v>
      </c>
      <c r="AU159" s="233" t="s">
        <v>83</v>
      </c>
      <c r="AV159" s="12" t="s">
        <v>83</v>
      </c>
      <c r="AW159" s="12" t="s">
        <v>6</v>
      </c>
      <c r="AX159" s="12" t="s">
        <v>81</v>
      </c>
      <c r="AY159" s="233" t="s">
        <v>167</v>
      </c>
    </row>
    <row r="160" spans="2:65" s="1" customFormat="1" ht="31.5" customHeight="1">
      <c r="B160" s="41"/>
      <c r="C160" s="210" t="s">
        <v>269</v>
      </c>
      <c r="D160" s="210" t="s">
        <v>169</v>
      </c>
      <c r="E160" s="211" t="s">
        <v>270</v>
      </c>
      <c r="F160" s="212" t="s">
        <v>271</v>
      </c>
      <c r="G160" s="213" t="s">
        <v>185</v>
      </c>
      <c r="H160" s="214">
        <v>8400</v>
      </c>
      <c r="I160" s="215"/>
      <c r="J160" s="215"/>
      <c r="K160" s="216">
        <f>ROUND(P160*H160,2)</f>
        <v>0</v>
      </c>
      <c r="L160" s="212" t="s">
        <v>173</v>
      </c>
      <c r="M160" s="61"/>
      <c r="N160" s="217" t="s">
        <v>31</v>
      </c>
      <c r="O160" s="218" t="s">
        <v>44</v>
      </c>
      <c r="P160" s="140">
        <f>I160+J160</f>
        <v>0</v>
      </c>
      <c r="Q160" s="140">
        <f>ROUND(I160*H160,2)</f>
        <v>0</v>
      </c>
      <c r="R160" s="140">
        <f>ROUND(J160*H160,2)</f>
        <v>0</v>
      </c>
      <c r="S160" s="42"/>
      <c r="T160" s="219">
        <f>S160*H160</f>
        <v>0</v>
      </c>
      <c r="U160" s="219">
        <v>0</v>
      </c>
      <c r="V160" s="219">
        <f>U160*H160</f>
        <v>0</v>
      </c>
      <c r="W160" s="219">
        <v>0</v>
      </c>
      <c r="X160" s="220">
        <f>W160*H160</f>
        <v>0</v>
      </c>
      <c r="AR160" s="24" t="s">
        <v>174</v>
      </c>
      <c r="AT160" s="24" t="s">
        <v>169</v>
      </c>
      <c r="AU160" s="24" t="s">
        <v>83</v>
      </c>
      <c r="AY160" s="24" t="s">
        <v>167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24" t="s">
        <v>81</v>
      </c>
      <c r="BK160" s="221">
        <f>ROUND(P160*H160,2)</f>
        <v>0</v>
      </c>
      <c r="BL160" s="24" t="s">
        <v>174</v>
      </c>
      <c r="BM160" s="24" t="s">
        <v>272</v>
      </c>
    </row>
    <row r="161" spans="2:65" s="12" customFormat="1" ht="13.5">
      <c r="B161" s="222"/>
      <c r="C161" s="223"/>
      <c r="D161" s="224" t="s">
        <v>176</v>
      </c>
      <c r="E161" s="225" t="s">
        <v>31</v>
      </c>
      <c r="F161" s="226" t="s">
        <v>273</v>
      </c>
      <c r="G161" s="223"/>
      <c r="H161" s="227">
        <v>8400</v>
      </c>
      <c r="I161" s="228"/>
      <c r="J161" s="228"/>
      <c r="K161" s="223"/>
      <c r="L161" s="223"/>
      <c r="M161" s="229"/>
      <c r="N161" s="230"/>
      <c r="O161" s="231"/>
      <c r="P161" s="231"/>
      <c r="Q161" s="231"/>
      <c r="R161" s="231"/>
      <c r="S161" s="231"/>
      <c r="T161" s="231"/>
      <c r="U161" s="231"/>
      <c r="V161" s="231"/>
      <c r="W161" s="231"/>
      <c r="X161" s="232"/>
      <c r="AT161" s="233" t="s">
        <v>176</v>
      </c>
      <c r="AU161" s="233" t="s">
        <v>83</v>
      </c>
      <c r="AV161" s="12" t="s">
        <v>83</v>
      </c>
      <c r="AW161" s="12" t="s">
        <v>7</v>
      </c>
      <c r="AX161" s="12" t="s">
        <v>81</v>
      </c>
      <c r="AY161" s="233" t="s">
        <v>167</v>
      </c>
    </row>
    <row r="162" spans="2:65" s="1" customFormat="1" ht="22.5" customHeight="1">
      <c r="B162" s="41"/>
      <c r="C162" s="263" t="s">
        <v>274</v>
      </c>
      <c r="D162" s="263" t="s">
        <v>258</v>
      </c>
      <c r="E162" s="264" t="s">
        <v>275</v>
      </c>
      <c r="F162" s="265" t="s">
        <v>276</v>
      </c>
      <c r="G162" s="266" t="s">
        <v>261</v>
      </c>
      <c r="H162" s="267">
        <v>210</v>
      </c>
      <c r="I162" s="268"/>
      <c r="J162" s="269"/>
      <c r="K162" s="270">
        <f>ROUND(P162*H162,2)</f>
        <v>0</v>
      </c>
      <c r="L162" s="265" t="s">
        <v>173</v>
      </c>
      <c r="M162" s="271"/>
      <c r="N162" s="272" t="s">
        <v>31</v>
      </c>
      <c r="O162" s="218" t="s">
        <v>44</v>
      </c>
      <c r="P162" s="140">
        <f>I162+J162</f>
        <v>0</v>
      </c>
      <c r="Q162" s="140">
        <f>ROUND(I162*H162,2)</f>
        <v>0</v>
      </c>
      <c r="R162" s="140">
        <f>ROUND(J162*H162,2)</f>
        <v>0</v>
      </c>
      <c r="S162" s="42"/>
      <c r="T162" s="219">
        <f>S162*H162</f>
        <v>0</v>
      </c>
      <c r="U162" s="219">
        <v>1E-3</v>
      </c>
      <c r="V162" s="219">
        <f>U162*H162</f>
        <v>0.21</v>
      </c>
      <c r="W162" s="219">
        <v>0</v>
      </c>
      <c r="X162" s="220">
        <f>W162*H162</f>
        <v>0</v>
      </c>
      <c r="AR162" s="24" t="s">
        <v>221</v>
      </c>
      <c r="AT162" s="24" t="s">
        <v>258</v>
      </c>
      <c r="AU162" s="24" t="s">
        <v>83</v>
      </c>
      <c r="AY162" s="24" t="s">
        <v>167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24" t="s">
        <v>81</v>
      </c>
      <c r="BK162" s="221">
        <f>ROUND(P162*H162,2)</f>
        <v>0</v>
      </c>
      <c r="BL162" s="24" t="s">
        <v>174</v>
      </c>
      <c r="BM162" s="24" t="s">
        <v>277</v>
      </c>
    </row>
    <row r="163" spans="2:65" s="12" customFormat="1" ht="13.5">
      <c r="B163" s="222"/>
      <c r="C163" s="223"/>
      <c r="D163" s="224" t="s">
        <v>176</v>
      </c>
      <c r="E163" s="223"/>
      <c r="F163" s="226" t="s">
        <v>278</v>
      </c>
      <c r="G163" s="223"/>
      <c r="H163" s="227">
        <v>210</v>
      </c>
      <c r="I163" s="228"/>
      <c r="J163" s="228"/>
      <c r="K163" s="223"/>
      <c r="L163" s="223"/>
      <c r="M163" s="229"/>
      <c r="N163" s="230"/>
      <c r="O163" s="231"/>
      <c r="P163" s="231"/>
      <c r="Q163" s="231"/>
      <c r="R163" s="231"/>
      <c r="S163" s="231"/>
      <c r="T163" s="231"/>
      <c r="U163" s="231"/>
      <c r="V163" s="231"/>
      <c r="W163" s="231"/>
      <c r="X163" s="232"/>
      <c r="AT163" s="233" t="s">
        <v>176</v>
      </c>
      <c r="AU163" s="233" t="s">
        <v>83</v>
      </c>
      <c r="AV163" s="12" t="s">
        <v>83</v>
      </c>
      <c r="AW163" s="12" t="s">
        <v>6</v>
      </c>
      <c r="AX163" s="12" t="s">
        <v>81</v>
      </c>
      <c r="AY163" s="233" t="s">
        <v>167</v>
      </c>
    </row>
    <row r="164" spans="2:65" s="1" customFormat="1" ht="22.5" customHeight="1">
      <c r="B164" s="41"/>
      <c r="C164" s="210" t="s">
        <v>279</v>
      </c>
      <c r="D164" s="210" t="s">
        <v>169</v>
      </c>
      <c r="E164" s="211" t="s">
        <v>280</v>
      </c>
      <c r="F164" s="212" t="s">
        <v>281</v>
      </c>
      <c r="G164" s="213" t="s">
        <v>185</v>
      </c>
      <c r="H164" s="214">
        <v>9550.9</v>
      </c>
      <c r="I164" s="215"/>
      <c r="J164" s="215"/>
      <c r="K164" s="216">
        <f>ROUND(P164*H164,2)</f>
        <v>0</v>
      </c>
      <c r="L164" s="212" t="s">
        <v>173</v>
      </c>
      <c r="M164" s="61"/>
      <c r="N164" s="217" t="s">
        <v>31</v>
      </c>
      <c r="O164" s="218" t="s">
        <v>44</v>
      </c>
      <c r="P164" s="140">
        <f>I164+J164</f>
        <v>0</v>
      </c>
      <c r="Q164" s="140">
        <f>ROUND(I164*H164,2)</f>
        <v>0</v>
      </c>
      <c r="R164" s="140">
        <f>ROUND(J164*H164,2)</f>
        <v>0</v>
      </c>
      <c r="S164" s="42"/>
      <c r="T164" s="219">
        <f>S164*H164</f>
        <v>0</v>
      </c>
      <c r="U164" s="219">
        <v>0</v>
      </c>
      <c r="V164" s="219">
        <f>U164*H164</f>
        <v>0</v>
      </c>
      <c r="W164" s="219">
        <v>0</v>
      </c>
      <c r="X164" s="220">
        <f>W164*H164</f>
        <v>0</v>
      </c>
      <c r="AR164" s="24" t="s">
        <v>174</v>
      </c>
      <c r="AT164" s="24" t="s">
        <v>169</v>
      </c>
      <c r="AU164" s="24" t="s">
        <v>83</v>
      </c>
      <c r="AY164" s="24" t="s">
        <v>167</v>
      </c>
      <c r="BE164" s="221">
        <f>IF(O164="základní",K164,0)</f>
        <v>0</v>
      </c>
      <c r="BF164" s="221">
        <f>IF(O164="snížená",K164,0)</f>
        <v>0</v>
      </c>
      <c r="BG164" s="221">
        <f>IF(O164="zákl. přenesená",K164,0)</f>
        <v>0</v>
      </c>
      <c r="BH164" s="221">
        <f>IF(O164="sníž. přenesená",K164,0)</f>
        <v>0</v>
      </c>
      <c r="BI164" s="221">
        <f>IF(O164="nulová",K164,0)</f>
        <v>0</v>
      </c>
      <c r="BJ164" s="24" t="s">
        <v>81</v>
      </c>
      <c r="BK164" s="221">
        <f>ROUND(P164*H164,2)</f>
        <v>0</v>
      </c>
      <c r="BL164" s="24" t="s">
        <v>174</v>
      </c>
      <c r="BM164" s="24" t="s">
        <v>282</v>
      </c>
    </row>
    <row r="165" spans="2:65" s="12" customFormat="1" ht="13.5">
      <c r="B165" s="222"/>
      <c r="C165" s="223"/>
      <c r="D165" s="234" t="s">
        <v>176</v>
      </c>
      <c r="E165" s="235" t="s">
        <v>31</v>
      </c>
      <c r="F165" s="236" t="s">
        <v>283</v>
      </c>
      <c r="G165" s="223"/>
      <c r="H165" s="237">
        <v>1100</v>
      </c>
      <c r="I165" s="228"/>
      <c r="J165" s="228"/>
      <c r="K165" s="223"/>
      <c r="L165" s="223"/>
      <c r="M165" s="229"/>
      <c r="N165" s="230"/>
      <c r="O165" s="231"/>
      <c r="P165" s="231"/>
      <c r="Q165" s="231"/>
      <c r="R165" s="231"/>
      <c r="S165" s="231"/>
      <c r="T165" s="231"/>
      <c r="U165" s="231"/>
      <c r="V165" s="231"/>
      <c r="W165" s="231"/>
      <c r="X165" s="232"/>
      <c r="AT165" s="233" t="s">
        <v>176</v>
      </c>
      <c r="AU165" s="233" t="s">
        <v>83</v>
      </c>
      <c r="AV165" s="12" t="s">
        <v>83</v>
      </c>
      <c r="AW165" s="12" t="s">
        <v>7</v>
      </c>
      <c r="AX165" s="12" t="s">
        <v>75</v>
      </c>
      <c r="AY165" s="233" t="s">
        <v>167</v>
      </c>
    </row>
    <row r="166" spans="2:65" s="14" customFormat="1" ht="13.5">
      <c r="B166" s="249"/>
      <c r="C166" s="250"/>
      <c r="D166" s="234" t="s">
        <v>176</v>
      </c>
      <c r="E166" s="251" t="s">
        <v>31</v>
      </c>
      <c r="F166" s="252" t="s">
        <v>214</v>
      </c>
      <c r="G166" s="250"/>
      <c r="H166" s="253" t="s">
        <v>31</v>
      </c>
      <c r="I166" s="254"/>
      <c r="J166" s="254"/>
      <c r="K166" s="250"/>
      <c r="L166" s="250"/>
      <c r="M166" s="255"/>
      <c r="N166" s="256"/>
      <c r="O166" s="257"/>
      <c r="P166" s="257"/>
      <c r="Q166" s="257"/>
      <c r="R166" s="257"/>
      <c r="S166" s="257"/>
      <c r="T166" s="257"/>
      <c r="U166" s="257"/>
      <c r="V166" s="257"/>
      <c r="W166" s="257"/>
      <c r="X166" s="258"/>
      <c r="AT166" s="259" t="s">
        <v>176</v>
      </c>
      <c r="AU166" s="259" t="s">
        <v>83</v>
      </c>
      <c r="AV166" s="14" t="s">
        <v>81</v>
      </c>
      <c r="AW166" s="14" t="s">
        <v>7</v>
      </c>
      <c r="AX166" s="14" t="s">
        <v>75</v>
      </c>
      <c r="AY166" s="259" t="s">
        <v>167</v>
      </c>
    </row>
    <row r="167" spans="2:65" s="12" customFormat="1" ht="13.5">
      <c r="B167" s="222"/>
      <c r="C167" s="223"/>
      <c r="D167" s="234" t="s">
        <v>176</v>
      </c>
      <c r="E167" s="235" t="s">
        <v>31</v>
      </c>
      <c r="F167" s="236" t="s">
        <v>284</v>
      </c>
      <c r="G167" s="223"/>
      <c r="H167" s="237">
        <v>11.5</v>
      </c>
      <c r="I167" s="228"/>
      <c r="J167" s="228"/>
      <c r="K167" s="223"/>
      <c r="L167" s="223"/>
      <c r="M167" s="229"/>
      <c r="N167" s="230"/>
      <c r="O167" s="231"/>
      <c r="P167" s="231"/>
      <c r="Q167" s="231"/>
      <c r="R167" s="231"/>
      <c r="S167" s="231"/>
      <c r="T167" s="231"/>
      <c r="U167" s="231"/>
      <c r="V167" s="231"/>
      <c r="W167" s="231"/>
      <c r="X167" s="232"/>
      <c r="AT167" s="233" t="s">
        <v>176</v>
      </c>
      <c r="AU167" s="233" t="s">
        <v>83</v>
      </c>
      <c r="AV167" s="12" t="s">
        <v>83</v>
      </c>
      <c r="AW167" s="12" t="s">
        <v>7</v>
      </c>
      <c r="AX167" s="12" t="s">
        <v>75</v>
      </c>
      <c r="AY167" s="233" t="s">
        <v>167</v>
      </c>
    </row>
    <row r="168" spans="2:65" s="14" customFormat="1" ht="13.5">
      <c r="B168" s="249"/>
      <c r="C168" s="250"/>
      <c r="D168" s="234" t="s">
        <v>176</v>
      </c>
      <c r="E168" s="251" t="s">
        <v>31</v>
      </c>
      <c r="F168" s="252" t="s">
        <v>228</v>
      </c>
      <c r="G168" s="250"/>
      <c r="H168" s="253" t="s">
        <v>31</v>
      </c>
      <c r="I168" s="254"/>
      <c r="J168" s="254"/>
      <c r="K168" s="250"/>
      <c r="L168" s="250"/>
      <c r="M168" s="255"/>
      <c r="N168" s="256"/>
      <c r="O168" s="257"/>
      <c r="P168" s="257"/>
      <c r="Q168" s="257"/>
      <c r="R168" s="257"/>
      <c r="S168" s="257"/>
      <c r="T168" s="257"/>
      <c r="U168" s="257"/>
      <c r="V168" s="257"/>
      <c r="W168" s="257"/>
      <c r="X168" s="258"/>
      <c r="AT168" s="259" t="s">
        <v>176</v>
      </c>
      <c r="AU168" s="259" t="s">
        <v>83</v>
      </c>
      <c r="AV168" s="14" t="s">
        <v>81</v>
      </c>
      <c r="AW168" s="14" t="s">
        <v>7</v>
      </c>
      <c r="AX168" s="14" t="s">
        <v>75</v>
      </c>
      <c r="AY168" s="259" t="s">
        <v>167</v>
      </c>
    </row>
    <row r="169" spans="2:65" s="12" customFormat="1" ht="13.5">
      <c r="B169" s="222"/>
      <c r="C169" s="223"/>
      <c r="D169" s="234" t="s">
        <v>176</v>
      </c>
      <c r="E169" s="235" t="s">
        <v>31</v>
      </c>
      <c r="F169" s="236" t="s">
        <v>285</v>
      </c>
      <c r="G169" s="223"/>
      <c r="H169" s="237">
        <v>12.6</v>
      </c>
      <c r="I169" s="228"/>
      <c r="J169" s="228"/>
      <c r="K169" s="223"/>
      <c r="L169" s="223"/>
      <c r="M169" s="229"/>
      <c r="N169" s="230"/>
      <c r="O169" s="231"/>
      <c r="P169" s="231"/>
      <c r="Q169" s="231"/>
      <c r="R169" s="231"/>
      <c r="S169" s="231"/>
      <c r="T169" s="231"/>
      <c r="U169" s="231"/>
      <c r="V169" s="231"/>
      <c r="W169" s="231"/>
      <c r="X169" s="232"/>
      <c r="AT169" s="233" t="s">
        <v>176</v>
      </c>
      <c r="AU169" s="233" t="s">
        <v>83</v>
      </c>
      <c r="AV169" s="12" t="s">
        <v>83</v>
      </c>
      <c r="AW169" s="12" t="s">
        <v>7</v>
      </c>
      <c r="AX169" s="12" t="s">
        <v>75</v>
      </c>
      <c r="AY169" s="233" t="s">
        <v>167</v>
      </c>
    </row>
    <row r="170" spans="2:65" s="14" customFormat="1" ht="13.5">
      <c r="B170" s="249"/>
      <c r="C170" s="250"/>
      <c r="D170" s="234" t="s">
        <v>176</v>
      </c>
      <c r="E170" s="251" t="s">
        <v>31</v>
      </c>
      <c r="F170" s="252" t="s">
        <v>230</v>
      </c>
      <c r="G170" s="250"/>
      <c r="H170" s="253" t="s">
        <v>31</v>
      </c>
      <c r="I170" s="254"/>
      <c r="J170" s="254"/>
      <c r="K170" s="250"/>
      <c r="L170" s="250"/>
      <c r="M170" s="255"/>
      <c r="N170" s="256"/>
      <c r="O170" s="257"/>
      <c r="P170" s="257"/>
      <c r="Q170" s="257"/>
      <c r="R170" s="257"/>
      <c r="S170" s="257"/>
      <c r="T170" s="257"/>
      <c r="U170" s="257"/>
      <c r="V170" s="257"/>
      <c r="W170" s="257"/>
      <c r="X170" s="258"/>
      <c r="AT170" s="259" t="s">
        <v>176</v>
      </c>
      <c r="AU170" s="259" t="s">
        <v>83</v>
      </c>
      <c r="AV170" s="14" t="s">
        <v>81</v>
      </c>
      <c r="AW170" s="14" t="s">
        <v>7</v>
      </c>
      <c r="AX170" s="14" t="s">
        <v>75</v>
      </c>
      <c r="AY170" s="259" t="s">
        <v>167</v>
      </c>
    </row>
    <row r="171" spans="2:65" s="12" customFormat="1" ht="13.5">
      <c r="B171" s="222"/>
      <c r="C171" s="223"/>
      <c r="D171" s="234" t="s">
        <v>176</v>
      </c>
      <c r="E171" s="235" t="s">
        <v>31</v>
      </c>
      <c r="F171" s="236" t="s">
        <v>286</v>
      </c>
      <c r="G171" s="223"/>
      <c r="H171" s="237">
        <v>26.8</v>
      </c>
      <c r="I171" s="228"/>
      <c r="J171" s="228"/>
      <c r="K171" s="223"/>
      <c r="L171" s="223"/>
      <c r="M171" s="229"/>
      <c r="N171" s="230"/>
      <c r="O171" s="231"/>
      <c r="P171" s="231"/>
      <c r="Q171" s="231"/>
      <c r="R171" s="231"/>
      <c r="S171" s="231"/>
      <c r="T171" s="231"/>
      <c r="U171" s="231"/>
      <c r="V171" s="231"/>
      <c r="W171" s="231"/>
      <c r="X171" s="232"/>
      <c r="AT171" s="233" t="s">
        <v>176</v>
      </c>
      <c r="AU171" s="233" t="s">
        <v>83</v>
      </c>
      <c r="AV171" s="12" t="s">
        <v>83</v>
      </c>
      <c r="AW171" s="12" t="s">
        <v>7</v>
      </c>
      <c r="AX171" s="12" t="s">
        <v>75</v>
      </c>
      <c r="AY171" s="233" t="s">
        <v>167</v>
      </c>
    </row>
    <row r="172" spans="2:65" s="12" customFormat="1" ht="13.5">
      <c r="B172" s="222"/>
      <c r="C172" s="223"/>
      <c r="D172" s="234" t="s">
        <v>176</v>
      </c>
      <c r="E172" s="235" t="s">
        <v>118</v>
      </c>
      <c r="F172" s="236" t="s">
        <v>287</v>
      </c>
      <c r="G172" s="223"/>
      <c r="H172" s="237">
        <v>8400</v>
      </c>
      <c r="I172" s="228"/>
      <c r="J172" s="228"/>
      <c r="K172" s="223"/>
      <c r="L172" s="223"/>
      <c r="M172" s="229"/>
      <c r="N172" s="230"/>
      <c r="O172" s="231"/>
      <c r="P172" s="231"/>
      <c r="Q172" s="231"/>
      <c r="R172" s="231"/>
      <c r="S172" s="231"/>
      <c r="T172" s="231"/>
      <c r="U172" s="231"/>
      <c r="V172" s="231"/>
      <c r="W172" s="231"/>
      <c r="X172" s="232"/>
      <c r="AT172" s="233" t="s">
        <v>176</v>
      </c>
      <c r="AU172" s="233" t="s">
        <v>83</v>
      </c>
      <c r="AV172" s="12" t="s">
        <v>83</v>
      </c>
      <c r="AW172" s="12" t="s">
        <v>7</v>
      </c>
      <c r="AX172" s="12" t="s">
        <v>75</v>
      </c>
      <c r="AY172" s="233" t="s">
        <v>167</v>
      </c>
    </row>
    <row r="173" spans="2:65" s="13" customFormat="1" ht="13.5">
      <c r="B173" s="238"/>
      <c r="C173" s="239"/>
      <c r="D173" s="224" t="s">
        <v>176</v>
      </c>
      <c r="E173" s="260" t="s">
        <v>31</v>
      </c>
      <c r="F173" s="261" t="s">
        <v>196</v>
      </c>
      <c r="G173" s="239"/>
      <c r="H173" s="262">
        <v>9550.9</v>
      </c>
      <c r="I173" s="243"/>
      <c r="J173" s="243"/>
      <c r="K173" s="239"/>
      <c r="L173" s="239"/>
      <c r="M173" s="244"/>
      <c r="N173" s="245"/>
      <c r="O173" s="246"/>
      <c r="P173" s="246"/>
      <c r="Q173" s="246"/>
      <c r="R173" s="246"/>
      <c r="S173" s="246"/>
      <c r="T173" s="246"/>
      <c r="U173" s="246"/>
      <c r="V173" s="246"/>
      <c r="W173" s="246"/>
      <c r="X173" s="247"/>
      <c r="AT173" s="248" t="s">
        <v>176</v>
      </c>
      <c r="AU173" s="248" t="s">
        <v>83</v>
      </c>
      <c r="AV173" s="13" t="s">
        <v>174</v>
      </c>
      <c r="AW173" s="13" t="s">
        <v>7</v>
      </c>
      <c r="AX173" s="13" t="s">
        <v>81</v>
      </c>
      <c r="AY173" s="248" t="s">
        <v>167</v>
      </c>
    </row>
    <row r="174" spans="2:65" s="1" customFormat="1" ht="31.5" customHeight="1">
      <c r="B174" s="41"/>
      <c r="C174" s="210" t="s">
        <v>288</v>
      </c>
      <c r="D174" s="210" t="s">
        <v>169</v>
      </c>
      <c r="E174" s="211" t="s">
        <v>289</v>
      </c>
      <c r="F174" s="212" t="s">
        <v>290</v>
      </c>
      <c r="G174" s="213" t="s">
        <v>185</v>
      </c>
      <c r="H174" s="214">
        <v>7046.24</v>
      </c>
      <c r="I174" s="215"/>
      <c r="J174" s="215"/>
      <c r="K174" s="216">
        <f>ROUND(P174*H174,2)</f>
        <v>0</v>
      </c>
      <c r="L174" s="212" t="s">
        <v>173</v>
      </c>
      <c r="M174" s="61"/>
      <c r="N174" s="217" t="s">
        <v>31</v>
      </c>
      <c r="O174" s="218" t="s">
        <v>44</v>
      </c>
      <c r="P174" s="140">
        <f>I174+J174</f>
        <v>0</v>
      </c>
      <c r="Q174" s="140">
        <f>ROUND(I174*H174,2)</f>
        <v>0</v>
      </c>
      <c r="R174" s="140">
        <f>ROUND(J174*H174,2)</f>
        <v>0</v>
      </c>
      <c r="S174" s="42"/>
      <c r="T174" s="219">
        <f>S174*H174</f>
        <v>0</v>
      </c>
      <c r="U174" s="219">
        <v>0</v>
      </c>
      <c r="V174" s="219">
        <f>U174*H174</f>
        <v>0</v>
      </c>
      <c r="W174" s="219">
        <v>0</v>
      </c>
      <c r="X174" s="220">
        <f>W174*H174</f>
        <v>0</v>
      </c>
      <c r="AR174" s="24" t="s">
        <v>174</v>
      </c>
      <c r="AT174" s="24" t="s">
        <v>169</v>
      </c>
      <c r="AU174" s="24" t="s">
        <v>83</v>
      </c>
      <c r="AY174" s="24" t="s">
        <v>167</v>
      </c>
      <c r="BE174" s="221">
        <f>IF(O174="základní",K174,0)</f>
        <v>0</v>
      </c>
      <c r="BF174" s="221">
        <f>IF(O174="snížená",K174,0)</f>
        <v>0</v>
      </c>
      <c r="BG174" s="221">
        <f>IF(O174="zákl. přenesená",K174,0)</f>
        <v>0</v>
      </c>
      <c r="BH174" s="221">
        <f>IF(O174="sníž. přenesená",K174,0)</f>
        <v>0</v>
      </c>
      <c r="BI174" s="221">
        <f>IF(O174="nulová",K174,0)</f>
        <v>0</v>
      </c>
      <c r="BJ174" s="24" t="s">
        <v>81</v>
      </c>
      <c r="BK174" s="221">
        <f>ROUND(P174*H174,2)</f>
        <v>0</v>
      </c>
      <c r="BL174" s="24" t="s">
        <v>174</v>
      </c>
      <c r="BM174" s="24" t="s">
        <v>291</v>
      </c>
    </row>
    <row r="175" spans="2:65" s="12" customFormat="1" ht="13.5">
      <c r="B175" s="222"/>
      <c r="C175" s="223"/>
      <c r="D175" s="234" t="s">
        <v>176</v>
      </c>
      <c r="E175" s="235" t="s">
        <v>116</v>
      </c>
      <c r="F175" s="236" t="s">
        <v>292</v>
      </c>
      <c r="G175" s="223"/>
      <c r="H175" s="237">
        <v>7000</v>
      </c>
      <c r="I175" s="228"/>
      <c r="J175" s="228"/>
      <c r="K175" s="223"/>
      <c r="L175" s="223"/>
      <c r="M175" s="229"/>
      <c r="N175" s="230"/>
      <c r="O175" s="231"/>
      <c r="P175" s="231"/>
      <c r="Q175" s="231"/>
      <c r="R175" s="231"/>
      <c r="S175" s="231"/>
      <c r="T175" s="231"/>
      <c r="U175" s="231"/>
      <c r="V175" s="231"/>
      <c r="W175" s="231"/>
      <c r="X175" s="232"/>
      <c r="AT175" s="233" t="s">
        <v>176</v>
      </c>
      <c r="AU175" s="233" t="s">
        <v>83</v>
      </c>
      <c r="AV175" s="12" t="s">
        <v>83</v>
      </c>
      <c r="AW175" s="12" t="s">
        <v>7</v>
      </c>
      <c r="AX175" s="12" t="s">
        <v>75</v>
      </c>
      <c r="AY175" s="233" t="s">
        <v>167</v>
      </c>
    </row>
    <row r="176" spans="2:65" s="14" customFormat="1" ht="13.5">
      <c r="B176" s="249"/>
      <c r="C176" s="250"/>
      <c r="D176" s="234" t="s">
        <v>176</v>
      </c>
      <c r="E176" s="251" t="s">
        <v>31</v>
      </c>
      <c r="F176" s="252" t="s">
        <v>214</v>
      </c>
      <c r="G176" s="250"/>
      <c r="H176" s="253" t="s">
        <v>31</v>
      </c>
      <c r="I176" s="254"/>
      <c r="J176" s="254"/>
      <c r="K176" s="250"/>
      <c r="L176" s="250"/>
      <c r="M176" s="255"/>
      <c r="N176" s="256"/>
      <c r="O176" s="257"/>
      <c r="P176" s="257"/>
      <c r="Q176" s="257"/>
      <c r="R176" s="257"/>
      <c r="S176" s="257"/>
      <c r="T176" s="257"/>
      <c r="U176" s="257"/>
      <c r="V176" s="257"/>
      <c r="W176" s="257"/>
      <c r="X176" s="258"/>
      <c r="AT176" s="259" t="s">
        <v>176</v>
      </c>
      <c r="AU176" s="259" t="s">
        <v>83</v>
      </c>
      <c r="AV176" s="14" t="s">
        <v>81</v>
      </c>
      <c r="AW176" s="14" t="s">
        <v>7</v>
      </c>
      <c r="AX176" s="14" t="s">
        <v>75</v>
      </c>
      <c r="AY176" s="259" t="s">
        <v>167</v>
      </c>
    </row>
    <row r="177" spans="2:65" s="12" customFormat="1" ht="13.5">
      <c r="B177" s="222"/>
      <c r="C177" s="223"/>
      <c r="D177" s="234" t="s">
        <v>176</v>
      </c>
      <c r="E177" s="235" t="s">
        <v>31</v>
      </c>
      <c r="F177" s="236" t="s">
        <v>293</v>
      </c>
      <c r="G177" s="223"/>
      <c r="H177" s="237">
        <v>36.340000000000003</v>
      </c>
      <c r="I177" s="228"/>
      <c r="J177" s="228"/>
      <c r="K177" s="223"/>
      <c r="L177" s="223"/>
      <c r="M177" s="229"/>
      <c r="N177" s="230"/>
      <c r="O177" s="231"/>
      <c r="P177" s="231"/>
      <c r="Q177" s="231"/>
      <c r="R177" s="231"/>
      <c r="S177" s="231"/>
      <c r="T177" s="231"/>
      <c r="U177" s="231"/>
      <c r="V177" s="231"/>
      <c r="W177" s="231"/>
      <c r="X177" s="232"/>
      <c r="AT177" s="233" t="s">
        <v>176</v>
      </c>
      <c r="AU177" s="233" t="s">
        <v>83</v>
      </c>
      <c r="AV177" s="12" t="s">
        <v>83</v>
      </c>
      <c r="AW177" s="12" t="s">
        <v>7</v>
      </c>
      <c r="AX177" s="12" t="s">
        <v>75</v>
      </c>
      <c r="AY177" s="233" t="s">
        <v>167</v>
      </c>
    </row>
    <row r="178" spans="2:65" s="14" customFormat="1" ht="13.5">
      <c r="B178" s="249"/>
      <c r="C178" s="250"/>
      <c r="D178" s="234" t="s">
        <v>176</v>
      </c>
      <c r="E178" s="251" t="s">
        <v>31</v>
      </c>
      <c r="F178" s="252" t="s">
        <v>294</v>
      </c>
      <c r="G178" s="250"/>
      <c r="H178" s="253" t="s">
        <v>31</v>
      </c>
      <c r="I178" s="254"/>
      <c r="J178" s="254"/>
      <c r="K178" s="250"/>
      <c r="L178" s="250"/>
      <c r="M178" s="255"/>
      <c r="N178" s="256"/>
      <c r="O178" s="257"/>
      <c r="P178" s="257"/>
      <c r="Q178" s="257"/>
      <c r="R178" s="257"/>
      <c r="S178" s="257"/>
      <c r="T178" s="257"/>
      <c r="U178" s="257"/>
      <c r="V178" s="257"/>
      <c r="W178" s="257"/>
      <c r="X178" s="258"/>
      <c r="AT178" s="259" t="s">
        <v>176</v>
      </c>
      <c r="AU178" s="259" t="s">
        <v>83</v>
      </c>
      <c r="AV178" s="14" t="s">
        <v>81</v>
      </c>
      <c r="AW178" s="14" t="s">
        <v>7</v>
      </c>
      <c r="AX178" s="14" t="s">
        <v>75</v>
      </c>
      <c r="AY178" s="259" t="s">
        <v>167</v>
      </c>
    </row>
    <row r="179" spans="2:65" s="12" customFormat="1" ht="13.5">
      <c r="B179" s="222"/>
      <c r="C179" s="223"/>
      <c r="D179" s="234" t="s">
        <v>176</v>
      </c>
      <c r="E179" s="235" t="s">
        <v>31</v>
      </c>
      <c r="F179" s="236" t="s">
        <v>295</v>
      </c>
      <c r="G179" s="223"/>
      <c r="H179" s="237">
        <v>9.9</v>
      </c>
      <c r="I179" s="228"/>
      <c r="J179" s="228"/>
      <c r="K179" s="223"/>
      <c r="L179" s="223"/>
      <c r="M179" s="229"/>
      <c r="N179" s="230"/>
      <c r="O179" s="231"/>
      <c r="P179" s="231"/>
      <c r="Q179" s="231"/>
      <c r="R179" s="231"/>
      <c r="S179" s="231"/>
      <c r="T179" s="231"/>
      <c r="U179" s="231"/>
      <c r="V179" s="231"/>
      <c r="W179" s="231"/>
      <c r="X179" s="232"/>
      <c r="AT179" s="233" t="s">
        <v>176</v>
      </c>
      <c r="AU179" s="233" t="s">
        <v>83</v>
      </c>
      <c r="AV179" s="12" t="s">
        <v>83</v>
      </c>
      <c r="AW179" s="12" t="s">
        <v>7</v>
      </c>
      <c r="AX179" s="12" t="s">
        <v>75</v>
      </c>
      <c r="AY179" s="233" t="s">
        <v>167</v>
      </c>
    </row>
    <row r="180" spans="2:65" s="13" customFormat="1" ht="13.5">
      <c r="B180" s="238"/>
      <c r="C180" s="239"/>
      <c r="D180" s="224" t="s">
        <v>176</v>
      </c>
      <c r="E180" s="260" t="s">
        <v>31</v>
      </c>
      <c r="F180" s="261" t="s">
        <v>196</v>
      </c>
      <c r="G180" s="239"/>
      <c r="H180" s="262">
        <v>7046.24</v>
      </c>
      <c r="I180" s="243"/>
      <c r="J180" s="243"/>
      <c r="K180" s="239"/>
      <c r="L180" s="239"/>
      <c r="M180" s="244"/>
      <c r="N180" s="245"/>
      <c r="O180" s="246"/>
      <c r="P180" s="246"/>
      <c r="Q180" s="246"/>
      <c r="R180" s="246"/>
      <c r="S180" s="246"/>
      <c r="T180" s="246"/>
      <c r="U180" s="246"/>
      <c r="V180" s="246"/>
      <c r="W180" s="246"/>
      <c r="X180" s="247"/>
      <c r="AT180" s="248" t="s">
        <v>176</v>
      </c>
      <c r="AU180" s="248" t="s">
        <v>83</v>
      </c>
      <c r="AV180" s="13" t="s">
        <v>174</v>
      </c>
      <c r="AW180" s="13" t="s">
        <v>7</v>
      </c>
      <c r="AX180" s="13" t="s">
        <v>81</v>
      </c>
      <c r="AY180" s="248" t="s">
        <v>167</v>
      </c>
    </row>
    <row r="181" spans="2:65" s="1" customFormat="1" ht="31.5" customHeight="1">
      <c r="B181" s="41"/>
      <c r="C181" s="210" t="s">
        <v>296</v>
      </c>
      <c r="D181" s="210" t="s">
        <v>169</v>
      </c>
      <c r="E181" s="211" t="s">
        <v>297</v>
      </c>
      <c r="F181" s="212" t="s">
        <v>298</v>
      </c>
      <c r="G181" s="213" t="s">
        <v>299</v>
      </c>
      <c r="H181" s="214">
        <v>134</v>
      </c>
      <c r="I181" s="215"/>
      <c r="J181" s="215"/>
      <c r="K181" s="216">
        <f>ROUND(P181*H181,2)</f>
        <v>0</v>
      </c>
      <c r="L181" s="212" t="s">
        <v>173</v>
      </c>
      <c r="M181" s="61"/>
      <c r="N181" s="217" t="s">
        <v>31</v>
      </c>
      <c r="O181" s="218" t="s">
        <v>44</v>
      </c>
      <c r="P181" s="140">
        <f>I181+J181</f>
        <v>0</v>
      </c>
      <c r="Q181" s="140">
        <f>ROUND(I181*H181,2)</f>
        <v>0</v>
      </c>
      <c r="R181" s="140">
        <f>ROUND(J181*H181,2)</f>
        <v>0</v>
      </c>
      <c r="S181" s="42"/>
      <c r="T181" s="219">
        <f>S181*H181</f>
        <v>0</v>
      </c>
      <c r="U181" s="219">
        <v>0</v>
      </c>
      <c r="V181" s="219">
        <f>U181*H181</f>
        <v>0</v>
      </c>
      <c r="W181" s="219">
        <v>0</v>
      </c>
      <c r="X181" s="220">
        <f>W181*H181</f>
        <v>0</v>
      </c>
      <c r="AR181" s="24" t="s">
        <v>174</v>
      </c>
      <c r="AT181" s="24" t="s">
        <v>169</v>
      </c>
      <c r="AU181" s="24" t="s">
        <v>83</v>
      </c>
      <c r="AY181" s="24" t="s">
        <v>167</v>
      </c>
      <c r="BE181" s="221">
        <f>IF(O181="základní",K181,0)</f>
        <v>0</v>
      </c>
      <c r="BF181" s="221">
        <f>IF(O181="snížená",K181,0)</f>
        <v>0</v>
      </c>
      <c r="BG181" s="221">
        <f>IF(O181="zákl. přenesená",K181,0)</f>
        <v>0</v>
      </c>
      <c r="BH181" s="221">
        <f>IF(O181="sníž. přenesená",K181,0)</f>
        <v>0</v>
      </c>
      <c r="BI181" s="221">
        <f>IF(O181="nulová",K181,0)</f>
        <v>0</v>
      </c>
      <c r="BJ181" s="24" t="s">
        <v>81</v>
      </c>
      <c r="BK181" s="221">
        <f>ROUND(P181*H181,2)</f>
        <v>0</v>
      </c>
      <c r="BL181" s="24" t="s">
        <v>174</v>
      </c>
      <c r="BM181" s="24" t="s">
        <v>300</v>
      </c>
    </row>
    <row r="182" spans="2:65" s="1" customFormat="1" ht="40.5">
      <c r="B182" s="41"/>
      <c r="C182" s="63"/>
      <c r="D182" s="234" t="s">
        <v>301</v>
      </c>
      <c r="E182" s="63"/>
      <c r="F182" s="273" t="s">
        <v>302</v>
      </c>
      <c r="G182" s="63"/>
      <c r="H182" s="63"/>
      <c r="I182" s="174"/>
      <c r="J182" s="174"/>
      <c r="K182" s="63"/>
      <c r="L182" s="63"/>
      <c r="M182" s="61"/>
      <c r="N182" s="274"/>
      <c r="O182" s="42"/>
      <c r="P182" s="42"/>
      <c r="Q182" s="42"/>
      <c r="R182" s="42"/>
      <c r="S182" s="42"/>
      <c r="T182" s="42"/>
      <c r="U182" s="42"/>
      <c r="V182" s="42"/>
      <c r="W182" s="42"/>
      <c r="X182" s="77"/>
      <c r="AT182" s="24" t="s">
        <v>301</v>
      </c>
      <c r="AU182" s="24" t="s">
        <v>83</v>
      </c>
    </row>
    <row r="183" spans="2:65" s="12" customFormat="1" ht="13.5">
      <c r="B183" s="222"/>
      <c r="C183" s="223"/>
      <c r="D183" s="224" t="s">
        <v>176</v>
      </c>
      <c r="E183" s="225" t="s">
        <v>120</v>
      </c>
      <c r="F183" s="226" t="s">
        <v>303</v>
      </c>
      <c r="G183" s="223"/>
      <c r="H183" s="227">
        <v>134</v>
      </c>
      <c r="I183" s="228"/>
      <c r="J183" s="228"/>
      <c r="K183" s="223"/>
      <c r="L183" s="223"/>
      <c r="M183" s="229"/>
      <c r="N183" s="230"/>
      <c r="O183" s="231"/>
      <c r="P183" s="231"/>
      <c r="Q183" s="231"/>
      <c r="R183" s="231"/>
      <c r="S183" s="231"/>
      <c r="T183" s="231"/>
      <c r="U183" s="231"/>
      <c r="V183" s="231"/>
      <c r="W183" s="231"/>
      <c r="X183" s="232"/>
      <c r="AT183" s="233" t="s">
        <v>176</v>
      </c>
      <c r="AU183" s="233" t="s">
        <v>83</v>
      </c>
      <c r="AV183" s="12" t="s">
        <v>83</v>
      </c>
      <c r="AW183" s="12" t="s">
        <v>7</v>
      </c>
      <c r="AX183" s="12" t="s">
        <v>81</v>
      </c>
      <c r="AY183" s="233" t="s">
        <v>167</v>
      </c>
    </row>
    <row r="184" spans="2:65" s="1" customFormat="1" ht="22.5" customHeight="1">
      <c r="B184" s="41"/>
      <c r="C184" s="263" t="s">
        <v>10</v>
      </c>
      <c r="D184" s="263" t="s">
        <v>258</v>
      </c>
      <c r="E184" s="264" t="s">
        <v>304</v>
      </c>
      <c r="F184" s="265" t="s">
        <v>305</v>
      </c>
      <c r="G184" s="266" t="s">
        <v>299</v>
      </c>
      <c r="H184" s="267">
        <v>17</v>
      </c>
      <c r="I184" s="268"/>
      <c r="J184" s="269"/>
      <c r="K184" s="270">
        <f>ROUND(P184*H184,2)</f>
        <v>0</v>
      </c>
      <c r="L184" s="265" t="s">
        <v>173</v>
      </c>
      <c r="M184" s="271"/>
      <c r="N184" s="272" t="s">
        <v>31</v>
      </c>
      <c r="O184" s="218" t="s">
        <v>44</v>
      </c>
      <c r="P184" s="140">
        <f>I184+J184</f>
        <v>0</v>
      </c>
      <c r="Q184" s="140">
        <f>ROUND(I184*H184,2)</f>
        <v>0</v>
      </c>
      <c r="R184" s="140">
        <f>ROUND(J184*H184,2)</f>
        <v>0</v>
      </c>
      <c r="S184" s="42"/>
      <c r="T184" s="219">
        <f>S184*H184</f>
        <v>0</v>
      </c>
      <c r="U184" s="219">
        <v>2.7E-2</v>
      </c>
      <c r="V184" s="219">
        <f>U184*H184</f>
        <v>0.45900000000000002</v>
      </c>
      <c r="W184" s="219">
        <v>0</v>
      </c>
      <c r="X184" s="220">
        <f>W184*H184</f>
        <v>0</v>
      </c>
      <c r="AR184" s="24" t="s">
        <v>221</v>
      </c>
      <c r="AT184" s="24" t="s">
        <v>258</v>
      </c>
      <c r="AU184" s="24" t="s">
        <v>83</v>
      </c>
      <c r="AY184" s="24" t="s">
        <v>167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24" t="s">
        <v>81</v>
      </c>
      <c r="BK184" s="221">
        <f>ROUND(P184*H184,2)</f>
        <v>0</v>
      </c>
      <c r="BL184" s="24" t="s">
        <v>174</v>
      </c>
      <c r="BM184" s="24" t="s">
        <v>306</v>
      </c>
    </row>
    <row r="185" spans="2:65" s="12" customFormat="1" ht="13.5">
      <c r="B185" s="222"/>
      <c r="C185" s="223"/>
      <c r="D185" s="224" t="s">
        <v>176</v>
      </c>
      <c r="E185" s="225" t="s">
        <v>31</v>
      </c>
      <c r="F185" s="226" t="s">
        <v>274</v>
      </c>
      <c r="G185" s="223"/>
      <c r="H185" s="227">
        <v>17</v>
      </c>
      <c r="I185" s="228"/>
      <c r="J185" s="228"/>
      <c r="K185" s="223"/>
      <c r="L185" s="223"/>
      <c r="M185" s="229"/>
      <c r="N185" s="230"/>
      <c r="O185" s="231"/>
      <c r="P185" s="231"/>
      <c r="Q185" s="231"/>
      <c r="R185" s="231"/>
      <c r="S185" s="231"/>
      <c r="T185" s="231"/>
      <c r="U185" s="231"/>
      <c r="V185" s="231"/>
      <c r="W185" s="231"/>
      <c r="X185" s="232"/>
      <c r="AT185" s="233" t="s">
        <v>176</v>
      </c>
      <c r="AU185" s="233" t="s">
        <v>83</v>
      </c>
      <c r="AV185" s="12" t="s">
        <v>83</v>
      </c>
      <c r="AW185" s="12" t="s">
        <v>7</v>
      </c>
      <c r="AX185" s="12" t="s">
        <v>81</v>
      </c>
      <c r="AY185" s="233" t="s">
        <v>167</v>
      </c>
    </row>
    <row r="186" spans="2:65" s="1" customFormat="1" ht="22.5" customHeight="1">
      <c r="B186" s="41"/>
      <c r="C186" s="263" t="s">
        <v>307</v>
      </c>
      <c r="D186" s="263" t="s">
        <v>258</v>
      </c>
      <c r="E186" s="264" t="s">
        <v>308</v>
      </c>
      <c r="F186" s="265" t="s">
        <v>309</v>
      </c>
      <c r="G186" s="266" t="s">
        <v>299</v>
      </c>
      <c r="H186" s="267">
        <v>17</v>
      </c>
      <c r="I186" s="268"/>
      <c r="J186" s="269"/>
      <c r="K186" s="270">
        <f>ROUND(P186*H186,2)</f>
        <v>0</v>
      </c>
      <c r="L186" s="265" t="s">
        <v>173</v>
      </c>
      <c r="M186" s="271"/>
      <c r="N186" s="272" t="s">
        <v>31</v>
      </c>
      <c r="O186" s="218" t="s">
        <v>44</v>
      </c>
      <c r="P186" s="140">
        <f>I186+J186</f>
        <v>0</v>
      </c>
      <c r="Q186" s="140">
        <f>ROUND(I186*H186,2)</f>
        <v>0</v>
      </c>
      <c r="R186" s="140">
        <f>ROUND(J186*H186,2)</f>
        <v>0</v>
      </c>
      <c r="S186" s="42"/>
      <c r="T186" s="219">
        <f>S186*H186</f>
        <v>0</v>
      </c>
      <c r="U186" s="219">
        <v>2.7E-2</v>
      </c>
      <c r="V186" s="219">
        <f>U186*H186</f>
        <v>0.45900000000000002</v>
      </c>
      <c r="W186" s="219">
        <v>0</v>
      </c>
      <c r="X186" s="220">
        <f>W186*H186</f>
        <v>0</v>
      </c>
      <c r="AR186" s="24" t="s">
        <v>221</v>
      </c>
      <c r="AT186" s="24" t="s">
        <v>258</v>
      </c>
      <c r="AU186" s="24" t="s">
        <v>83</v>
      </c>
      <c r="AY186" s="24" t="s">
        <v>167</v>
      </c>
      <c r="BE186" s="221">
        <f>IF(O186="základní",K186,0)</f>
        <v>0</v>
      </c>
      <c r="BF186" s="221">
        <f>IF(O186="snížená",K186,0)</f>
        <v>0</v>
      </c>
      <c r="BG186" s="221">
        <f>IF(O186="zákl. přenesená",K186,0)</f>
        <v>0</v>
      </c>
      <c r="BH186" s="221">
        <f>IF(O186="sníž. přenesená",K186,0)</f>
        <v>0</v>
      </c>
      <c r="BI186" s="221">
        <f>IF(O186="nulová",K186,0)</f>
        <v>0</v>
      </c>
      <c r="BJ186" s="24" t="s">
        <v>81</v>
      </c>
      <c r="BK186" s="221">
        <f>ROUND(P186*H186,2)</f>
        <v>0</v>
      </c>
      <c r="BL186" s="24" t="s">
        <v>174</v>
      </c>
      <c r="BM186" s="24" t="s">
        <v>310</v>
      </c>
    </row>
    <row r="187" spans="2:65" s="12" customFormat="1" ht="13.5">
      <c r="B187" s="222"/>
      <c r="C187" s="223"/>
      <c r="D187" s="224" t="s">
        <v>176</v>
      </c>
      <c r="E187" s="225" t="s">
        <v>31</v>
      </c>
      <c r="F187" s="226" t="s">
        <v>274</v>
      </c>
      <c r="G187" s="223"/>
      <c r="H187" s="227">
        <v>17</v>
      </c>
      <c r="I187" s="228"/>
      <c r="J187" s="228"/>
      <c r="K187" s="223"/>
      <c r="L187" s="223"/>
      <c r="M187" s="229"/>
      <c r="N187" s="230"/>
      <c r="O187" s="231"/>
      <c r="P187" s="231"/>
      <c r="Q187" s="231"/>
      <c r="R187" s="231"/>
      <c r="S187" s="231"/>
      <c r="T187" s="231"/>
      <c r="U187" s="231"/>
      <c r="V187" s="231"/>
      <c r="W187" s="231"/>
      <c r="X187" s="232"/>
      <c r="AT187" s="233" t="s">
        <v>176</v>
      </c>
      <c r="AU187" s="233" t="s">
        <v>83</v>
      </c>
      <c r="AV187" s="12" t="s">
        <v>83</v>
      </c>
      <c r="AW187" s="12" t="s">
        <v>7</v>
      </c>
      <c r="AX187" s="12" t="s">
        <v>81</v>
      </c>
      <c r="AY187" s="233" t="s">
        <v>167</v>
      </c>
    </row>
    <row r="188" spans="2:65" s="1" customFormat="1" ht="22.5" customHeight="1">
      <c r="B188" s="41"/>
      <c r="C188" s="263" t="s">
        <v>311</v>
      </c>
      <c r="D188" s="263" t="s">
        <v>258</v>
      </c>
      <c r="E188" s="264" t="s">
        <v>312</v>
      </c>
      <c r="F188" s="265" t="s">
        <v>313</v>
      </c>
      <c r="G188" s="266" t="s">
        <v>299</v>
      </c>
      <c r="H188" s="267">
        <v>17</v>
      </c>
      <c r="I188" s="268"/>
      <c r="J188" s="269"/>
      <c r="K188" s="270">
        <f>ROUND(P188*H188,2)</f>
        <v>0</v>
      </c>
      <c r="L188" s="265" t="s">
        <v>173</v>
      </c>
      <c r="M188" s="271"/>
      <c r="N188" s="272" t="s">
        <v>31</v>
      </c>
      <c r="O188" s="218" t="s">
        <v>44</v>
      </c>
      <c r="P188" s="140">
        <f>I188+J188</f>
        <v>0</v>
      </c>
      <c r="Q188" s="140">
        <f>ROUND(I188*H188,2)</f>
        <v>0</v>
      </c>
      <c r="R188" s="140">
        <f>ROUND(J188*H188,2)</f>
        <v>0</v>
      </c>
      <c r="S188" s="42"/>
      <c r="T188" s="219">
        <f>S188*H188</f>
        <v>0</v>
      </c>
      <c r="U188" s="219">
        <v>2.3E-3</v>
      </c>
      <c r="V188" s="219">
        <f>U188*H188</f>
        <v>3.9099999999999996E-2</v>
      </c>
      <c r="W188" s="219">
        <v>0</v>
      </c>
      <c r="X188" s="220">
        <f>W188*H188</f>
        <v>0</v>
      </c>
      <c r="AR188" s="24" t="s">
        <v>221</v>
      </c>
      <c r="AT188" s="24" t="s">
        <v>258</v>
      </c>
      <c r="AU188" s="24" t="s">
        <v>83</v>
      </c>
      <c r="AY188" s="24" t="s">
        <v>167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24" t="s">
        <v>81</v>
      </c>
      <c r="BK188" s="221">
        <f>ROUND(P188*H188,2)</f>
        <v>0</v>
      </c>
      <c r="BL188" s="24" t="s">
        <v>174</v>
      </c>
      <c r="BM188" s="24" t="s">
        <v>314</v>
      </c>
    </row>
    <row r="189" spans="2:65" s="12" customFormat="1" ht="13.5">
      <c r="B189" s="222"/>
      <c r="C189" s="223"/>
      <c r="D189" s="224" t="s">
        <v>176</v>
      </c>
      <c r="E189" s="225" t="s">
        <v>31</v>
      </c>
      <c r="F189" s="226" t="s">
        <v>274</v>
      </c>
      <c r="G189" s="223"/>
      <c r="H189" s="227">
        <v>17</v>
      </c>
      <c r="I189" s="228"/>
      <c r="J189" s="228"/>
      <c r="K189" s="223"/>
      <c r="L189" s="223"/>
      <c r="M189" s="229"/>
      <c r="N189" s="230"/>
      <c r="O189" s="231"/>
      <c r="P189" s="231"/>
      <c r="Q189" s="231"/>
      <c r="R189" s="231"/>
      <c r="S189" s="231"/>
      <c r="T189" s="231"/>
      <c r="U189" s="231"/>
      <c r="V189" s="231"/>
      <c r="W189" s="231"/>
      <c r="X189" s="232"/>
      <c r="AT189" s="233" t="s">
        <v>176</v>
      </c>
      <c r="AU189" s="233" t="s">
        <v>83</v>
      </c>
      <c r="AV189" s="12" t="s">
        <v>83</v>
      </c>
      <c r="AW189" s="12" t="s">
        <v>7</v>
      </c>
      <c r="AX189" s="12" t="s">
        <v>81</v>
      </c>
      <c r="AY189" s="233" t="s">
        <v>167</v>
      </c>
    </row>
    <row r="190" spans="2:65" s="1" customFormat="1" ht="22.5" customHeight="1">
      <c r="B190" s="41"/>
      <c r="C190" s="263" t="s">
        <v>315</v>
      </c>
      <c r="D190" s="263" t="s">
        <v>258</v>
      </c>
      <c r="E190" s="264" t="s">
        <v>316</v>
      </c>
      <c r="F190" s="265" t="s">
        <v>317</v>
      </c>
      <c r="G190" s="266" t="s">
        <v>299</v>
      </c>
      <c r="H190" s="267">
        <v>17</v>
      </c>
      <c r="I190" s="268"/>
      <c r="J190" s="269"/>
      <c r="K190" s="270">
        <f>ROUND(P190*H190,2)</f>
        <v>0</v>
      </c>
      <c r="L190" s="265" t="s">
        <v>173</v>
      </c>
      <c r="M190" s="271"/>
      <c r="N190" s="272" t="s">
        <v>31</v>
      </c>
      <c r="O190" s="218" t="s">
        <v>44</v>
      </c>
      <c r="P190" s="140">
        <f>I190+J190</f>
        <v>0</v>
      </c>
      <c r="Q190" s="140">
        <f>ROUND(I190*H190,2)</f>
        <v>0</v>
      </c>
      <c r="R190" s="140">
        <f>ROUND(J190*H190,2)</f>
        <v>0</v>
      </c>
      <c r="S190" s="42"/>
      <c r="T190" s="219">
        <f>S190*H190</f>
        <v>0</v>
      </c>
      <c r="U190" s="219">
        <v>2.7E-2</v>
      </c>
      <c r="V190" s="219">
        <f>U190*H190</f>
        <v>0.45900000000000002</v>
      </c>
      <c r="W190" s="219">
        <v>0</v>
      </c>
      <c r="X190" s="220">
        <f>W190*H190</f>
        <v>0</v>
      </c>
      <c r="AR190" s="24" t="s">
        <v>221</v>
      </c>
      <c r="AT190" s="24" t="s">
        <v>258</v>
      </c>
      <c r="AU190" s="24" t="s">
        <v>83</v>
      </c>
      <c r="AY190" s="24" t="s">
        <v>167</v>
      </c>
      <c r="BE190" s="221">
        <f>IF(O190="základní",K190,0)</f>
        <v>0</v>
      </c>
      <c r="BF190" s="221">
        <f>IF(O190="snížená",K190,0)</f>
        <v>0</v>
      </c>
      <c r="BG190" s="221">
        <f>IF(O190="zákl. přenesená",K190,0)</f>
        <v>0</v>
      </c>
      <c r="BH190" s="221">
        <f>IF(O190="sníž. přenesená",K190,0)</f>
        <v>0</v>
      </c>
      <c r="BI190" s="221">
        <f>IF(O190="nulová",K190,0)</f>
        <v>0</v>
      </c>
      <c r="BJ190" s="24" t="s">
        <v>81</v>
      </c>
      <c r="BK190" s="221">
        <f>ROUND(P190*H190,2)</f>
        <v>0</v>
      </c>
      <c r="BL190" s="24" t="s">
        <v>174</v>
      </c>
      <c r="BM190" s="24" t="s">
        <v>318</v>
      </c>
    </row>
    <row r="191" spans="2:65" s="12" customFormat="1" ht="13.5">
      <c r="B191" s="222"/>
      <c r="C191" s="223"/>
      <c r="D191" s="224" t="s">
        <v>176</v>
      </c>
      <c r="E191" s="225" t="s">
        <v>31</v>
      </c>
      <c r="F191" s="226" t="s">
        <v>274</v>
      </c>
      <c r="G191" s="223"/>
      <c r="H191" s="227">
        <v>17</v>
      </c>
      <c r="I191" s="228"/>
      <c r="J191" s="228"/>
      <c r="K191" s="223"/>
      <c r="L191" s="223"/>
      <c r="M191" s="229"/>
      <c r="N191" s="230"/>
      <c r="O191" s="231"/>
      <c r="P191" s="231"/>
      <c r="Q191" s="231"/>
      <c r="R191" s="231"/>
      <c r="S191" s="231"/>
      <c r="T191" s="231"/>
      <c r="U191" s="231"/>
      <c r="V191" s="231"/>
      <c r="W191" s="231"/>
      <c r="X191" s="232"/>
      <c r="AT191" s="233" t="s">
        <v>176</v>
      </c>
      <c r="AU191" s="233" t="s">
        <v>83</v>
      </c>
      <c r="AV191" s="12" t="s">
        <v>83</v>
      </c>
      <c r="AW191" s="12" t="s">
        <v>7</v>
      </c>
      <c r="AX191" s="12" t="s">
        <v>81</v>
      </c>
      <c r="AY191" s="233" t="s">
        <v>167</v>
      </c>
    </row>
    <row r="192" spans="2:65" s="1" customFormat="1" ht="22.5" customHeight="1">
      <c r="B192" s="41"/>
      <c r="C192" s="210" t="s">
        <v>319</v>
      </c>
      <c r="D192" s="210" t="s">
        <v>169</v>
      </c>
      <c r="E192" s="211" t="s">
        <v>320</v>
      </c>
      <c r="F192" s="212" t="s">
        <v>321</v>
      </c>
      <c r="G192" s="213" t="s">
        <v>299</v>
      </c>
      <c r="H192" s="214">
        <v>402</v>
      </c>
      <c r="I192" s="215"/>
      <c r="J192" s="215"/>
      <c r="K192" s="216">
        <f>ROUND(P192*H192,2)</f>
        <v>0</v>
      </c>
      <c r="L192" s="212" t="s">
        <v>173</v>
      </c>
      <c r="M192" s="61"/>
      <c r="N192" s="217" t="s">
        <v>31</v>
      </c>
      <c r="O192" s="218" t="s">
        <v>44</v>
      </c>
      <c r="P192" s="140">
        <f>I192+J192</f>
        <v>0</v>
      </c>
      <c r="Q192" s="140">
        <f>ROUND(I192*H192,2)</f>
        <v>0</v>
      </c>
      <c r="R192" s="140">
        <f>ROUND(J192*H192,2)</f>
        <v>0</v>
      </c>
      <c r="S192" s="42"/>
      <c r="T192" s="219">
        <f>S192*H192</f>
        <v>0</v>
      </c>
      <c r="U192" s="219">
        <v>6.0000000000000002E-5</v>
      </c>
      <c r="V192" s="219">
        <f>U192*H192</f>
        <v>2.4119999999999999E-2</v>
      </c>
      <c r="W192" s="219">
        <v>0</v>
      </c>
      <c r="X192" s="220">
        <f>W192*H192</f>
        <v>0</v>
      </c>
      <c r="AR192" s="24" t="s">
        <v>174</v>
      </c>
      <c r="AT192" s="24" t="s">
        <v>169</v>
      </c>
      <c r="AU192" s="24" t="s">
        <v>83</v>
      </c>
      <c r="AY192" s="24" t="s">
        <v>167</v>
      </c>
      <c r="BE192" s="221">
        <f>IF(O192="základní",K192,0)</f>
        <v>0</v>
      </c>
      <c r="BF192" s="221">
        <f>IF(O192="snížená",K192,0)</f>
        <v>0</v>
      </c>
      <c r="BG192" s="221">
        <f>IF(O192="zákl. přenesená",K192,0)</f>
        <v>0</v>
      </c>
      <c r="BH192" s="221">
        <f>IF(O192="sníž. přenesená",K192,0)</f>
        <v>0</v>
      </c>
      <c r="BI192" s="221">
        <f>IF(O192="nulová",K192,0)</f>
        <v>0</v>
      </c>
      <c r="BJ192" s="24" t="s">
        <v>81</v>
      </c>
      <c r="BK192" s="221">
        <f>ROUND(P192*H192,2)</f>
        <v>0</v>
      </c>
      <c r="BL192" s="24" t="s">
        <v>174</v>
      </c>
      <c r="BM192" s="24" t="s">
        <v>322</v>
      </c>
    </row>
    <row r="193" spans="2:65" s="12" customFormat="1" ht="13.5">
      <c r="B193" s="222"/>
      <c r="C193" s="223"/>
      <c r="D193" s="224" t="s">
        <v>176</v>
      </c>
      <c r="E193" s="225" t="s">
        <v>31</v>
      </c>
      <c r="F193" s="226" t="s">
        <v>323</v>
      </c>
      <c r="G193" s="223"/>
      <c r="H193" s="227">
        <v>402</v>
      </c>
      <c r="I193" s="228"/>
      <c r="J193" s="228"/>
      <c r="K193" s="223"/>
      <c r="L193" s="223"/>
      <c r="M193" s="229"/>
      <c r="N193" s="230"/>
      <c r="O193" s="231"/>
      <c r="P193" s="231"/>
      <c r="Q193" s="231"/>
      <c r="R193" s="231"/>
      <c r="S193" s="231"/>
      <c r="T193" s="231"/>
      <c r="U193" s="231"/>
      <c r="V193" s="231"/>
      <c r="W193" s="231"/>
      <c r="X193" s="232"/>
      <c r="AT193" s="233" t="s">
        <v>176</v>
      </c>
      <c r="AU193" s="233" t="s">
        <v>83</v>
      </c>
      <c r="AV193" s="12" t="s">
        <v>83</v>
      </c>
      <c r="AW193" s="12" t="s">
        <v>7</v>
      </c>
      <c r="AX193" s="12" t="s">
        <v>81</v>
      </c>
      <c r="AY193" s="233" t="s">
        <v>167</v>
      </c>
    </row>
    <row r="194" spans="2:65" s="1" customFormat="1" ht="22.5" customHeight="1">
      <c r="B194" s="41"/>
      <c r="C194" s="263" t="s">
        <v>324</v>
      </c>
      <c r="D194" s="263" t="s">
        <v>258</v>
      </c>
      <c r="E194" s="264" t="s">
        <v>325</v>
      </c>
      <c r="F194" s="265" t="s">
        <v>326</v>
      </c>
      <c r="G194" s="266" t="s">
        <v>299</v>
      </c>
      <c r="H194" s="267">
        <v>402</v>
      </c>
      <c r="I194" s="268"/>
      <c r="J194" s="269"/>
      <c r="K194" s="270">
        <f>ROUND(P194*H194,2)</f>
        <v>0</v>
      </c>
      <c r="L194" s="265" t="s">
        <v>173</v>
      </c>
      <c r="M194" s="271"/>
      <c r="N194" s="272" t="s">
        <v>31</v>
      </c>
      <c r="O194" s="218" t="s">
        <v>44</v>
      </c>
      <c r="P194" s="140">
        <f>I194+J194</f>
        <v>0</v>
      </c>
      <c r="Q194" s="140">
        <f>ROUND(I194*H194,2)</f>
        <v>0</v>
      </c>
      <c r="R194" s="140">
        <f>ROUND(J194*H194,2)</f>
        <v>0</v>
      </c>
      <c r="S194" s="42"/>
      <c r="T194" s="219">
        <f>S194*H194</f>
        <v>0</v>
      </c>
      <c r="U194" s="219">
        <v>7.0899999999999999E-3</v>
      </c>
      <c r="V194" s="219">
        <f>U194*H194</f>
        <v>2.8501799999999999</v>
      </c>
      <c r="W194" s="219">
        <v>0</v>
      </c>
      <c r="X194" s="220">
        <f>W194*H194</f>
        <v>0</v>
      </c>
      <c r="AR194" s="24" t="s">
        <v>221</v>
      </c>
      <c r="AT194" s="24" t="s">
        <v>258</v>
      </c>
      <c r="AU194" s="24" t="s">
        <v>83</v>
      </c>
      <c r="AY194" s="24" t="s">
        <v>167</v>
      </c>
      <c r="BE194" s="221">
        <f>IF(O194="základní",K194,0)</f>
        <v>0</v>
      </c>
      <c r="BF194" s="221">
        <f>IF(O194="snížená",K194,0)</f>
        <v>0</v>
      </c>
      <c r="BG194" s="221">
        <f>IF(O194="zákl. přenesená",K194,0)</f>
        <v>0</v>
      </c>
      <c r="BH194" s="221">
        <f>IF(O194="sníž. přenesená",K194,0)</f>
        <v>0</v>
      </c>
      <c r="BI194" s="221">
        <f>IF(O194="nulová",K194,0)</f>
        <v>0</v>
      </c>
      <c r="BJ194" s="24" t="s">
        <v>81</v>
      </c>
      <c r="BK194" s="221">
        <f>ROUND(P194*H194,2)</f>
        <v>0</v>
      </c>
      <c r="BL194" s="24" t="s">
        <v>174</v>
      </c>
      <c r="BM194" s="24" t="s">
        <v>327</v>
      </c>
    </row>
    <row r="195" spans="2:65" s="1" customFormat="1" ht="22.5" customHeight="1">
      <c r="B195" s="41"/>
      <c r="C195" s="210" t="s">
        <v>328</v>
      </c>
      <c r="D195" s="210" t="s">
        <v>169</v>
      </c>
      <c r="E195" s="211" t="s">
        <v>329</v>
      </c>
      <c r="F195" s="212" t="s">
        <v>330</v>
      </c>
      <c r="G195" s="213" t="s">
        <v>185</v>
      </c>
      <c r="H195" s="214">
        <v>134</v>
      </c>
      <c r="I195" s="215"/>
      <c r="J195" s="215"/>
      <c r="K195" s="216">
        <f>ROUND(P195*H195,2)</f>
        <v>0</v>
      </c>
      <c r="L195" s="212" t="s">
        <v>173</v>
      </c>
      <c r="M195" s="61"/>
      <c r="N195" s="217" t="s">
        <v>31</v>
      </c>
      <c r="O195" s="218" t="s">
        <v>44</v>
      </c>
      <c r="P195" s="140">
        <f>I195+J195</f>
        <v>0</v>
      </c>
      <c r="Q195" s="140">
        <f>ROUND(I195*H195,2)</f>
        <v>0</v>
      </c>
      <c r="R195" s="140">
        <f>ROUND(J195*H195,2)</f>
        <v>0</v>
      </c>
      <c r="S195" s="42"/>
      <c r="T195" s="219">
        <f>S195*H195</f>
        <v>0</v>
      </c>
      <c r="U195" s="219">
        <v>3.0000000000000001E-5</v>
      </c>
      <c r="V195" s="219">
        <f>U195*H195</f>
        <v>4.0200000000000001E-3</v>
      </c>
      <c r="W195" s="219">
        <v>0</v>
      </c>
      <c r="X195" s="220">
        <f>W195*H195</f>
        <v>0</v>
      </c>
      <c r="AR195" s="24" t="s">
        <v>174</v>
      </c>
      <c r="AT195" s="24" t="s">
        <v>169</v>
      </c>
      <c r="AU195" s="24" t="s">
        <v>83</v>
      </c>
      <c r="AY195" s="24" t="s">
        <v>167</v>
      </c>
      <c r="BE195" s="221">
        <f>IF(O195="základní",K195,0)</f>
        <v>0</v>
      </c>
      <c r="BF195" s="221">
        <f>IF(O195="snížená",K195,0)</f>
        <v>0</v>
      </c>
      <c r="BG195" s="221">
        <f>IF(O195="zákl. přenesená",K195,0)</f>
        <v>0</v>
      </c>
      <c r="BH195" s="221">
        <f>IF(O195="sníž. přenesená",K195,0)</f>
        <v>0</v>
      </c>
      <c r="BI195" s="221">
        <f>IF(O195="nulová",K195,0)</f>
        <v>0</v>
      </c>
      <c r="BJ195" s="24" t="s">
        <v>81</v>
      </c>
      <c r="BK195" s="221">
        <f>ROUND(P195*H195,2)</f>
        <v>0</v>
      </c>
      <c r="BL195" s="24" t="s">
        <v>174</v>
      </c>
      <c r="BM195" s="24" t="s">
        <v>331</v>
      </c>
    </row>
    <row r="196" spans="2:65" s="12" customFormat="1" ht="13.5">
      <c r="B196" s="222"/>
      <c r="C196" s="223"/>
      <c r="D196" s="224" t="s">
        <v>176</v>
      </c>
      <c r="E196" s="225" t="s">
        <v>31</v>
      </c>
      <c r="F196" s="226" t="s">
        <v>332</v>
      </c>
      <c r="G196" s="223"/>
      <c r="H196" s="227">
        <v>134</v>
      </c>
      <c r="I196" s="228"/>
      <c r="J196" s="228"/>
      <c r="K196" s="223"/>
      <c r="L196" s="223"/>
      <c r="M196" s="229"/>
      <c r="N196" s="230"/>
      <c r="O196" s="231"/>
      <c r="P196" s="231"/>
      <c r="Q196" s="231"/>
      <c r="R196" s="231"/>
      <c r="S196" s="231"/>
      <c r="T196" s="231"/>
      <c r="U196" s="231"/>
      <c r="V196" s="231"/>
      <c r="W196" s="231"/>
      <c r="X196" s="232"/>
      <c r="AT196" s="233" t="s">
        <v>176</v>
      </c>
      <c r="AU196" s="233" t="s">
        <v>83</v>
      </c>
      <c r="AV196" s="12" t="s">
        <v>83</v>
      </c>
      <c r="AW196" s="12" t="s">
        <v>7</v>
      </c>
      <c r="AX196" s="12" t="s">
        <v>81</v>
      </c>
      <c r="AY196" s="233" t="s">
        <v>167</v>
      </c>
    </row>
    <row r="197" spans="2:65" s="1" customFormat="1" ht="22.5" customHeight="1">
      <c r="B197" s="41"/>
      <c r="C197" s="263" t="s">
        <v>333</v>
      </c>
      <c r="D197" s="263" t="s">
        <v>258</v>
      </c>
      <c r="E197" s="264" t="s">
        <v>334</v>
      </c>
      <c r="F197" s="265" t="s">
        <v>335</v>
      </c>
      <c r="G197" s="266" t="s">
        <v>185</v>
      </c>
      <c r="H197" s="267">
        <v>134</v>
      </c>
      <c r="I197" s="268"/>
      <c r="J197" s="269"/>
      <c r="K197" s="270">
        <f>ROUND(P197*H197,2)</f>
        <v>0</v>
      </c>
      <c r="L197" s="265" t="s">
        <v>173</v>
      </c>
      <c r="M197" s="271"/>
      <c r="N197" s="272" t="s">
        <v>31</v>
      </c>
      <c r="O197" s="218" t="s">
        <v>44</v>
      </c>
      <c r="P197" s="140">
        <f>I197+J197</f>
        <v>0</v>
      </c>
      <c r="Q197" s="140">
        <f>ROUND(I197*H197,2)</f>
        <v>0</v>
      </c>
      <c r="R197" s="140">
        <f>ROUND(J197*H197,2)</f>
        <v>0</v>
      </c>
      <c r="S197" s="42"/>
      <c r="T197" s="219">
        <f>S197*H197</f>
        <v>0</v>
      </c>
      <c r="U197" s="219">
        <v>5.0000000000000001E-4</v>
      </c>
      <c r="V197" s="219">
        <f>U197*H197</f>
        <v>6.7000000000000004E-2</v>
      </c>
      <c r="W197" s="219">
        <v>0</v>
      </c>
      <c r="X197" s="220">
        <f>W197*H197</f>
        <v>0</v>
      </c>
      <c r="AR197" s="24" t="s">
        <v>221</v>
      </c>
      <c r="AT197" s="24" t="s">
        <v>258</v>
      </c>
      <c r="AU197" s="24" t="s">
        <v>83</v>
      </c>
      <c r="AY197" s="24" t="s">
        <v>167</v>
      </c>
      <c r="BE197" s="221">
        <f>IF(O197="základní",K197,0)</f>
        <v>0</v>
      </c>
      <c r="BF197" s="221">
        <f>IF(O197="snížená",K197,0)</f>
        <v>0</v>
      </c>
      <c r="BG197" s="221">
        <f>IF(O197="zákl. přenesená",K197,0)</f>
        <v>0</v>
      </c>
      <c r="BH197" s="221">
        <f>IF(O197="sníž. přenesená",K197,0)</f>
        <v>0</v>
      </c>
      <c r="BI197" s="221">
        <f>IF(O197="nulová",K197,0)</f>
        <v>0</v>
      </c>
      <c r="BJ197" s="24" t="s">
        <v>81</v>
      </c>
      <c r="BK197" s="221">
        <f>ROUND(P197*H197,2)</f>
        <v>0</v>
      </c>
      <c r="BL197" s="24" t="s">
        <v>174</v>
      </c>
      <c r="BM197" s="24" t="s">
        <v>336</v>
      </c>
    </row>
    <row r="198" spans="2:65" s="1" customFormat="1" ht="22.5" customHeight="1">
      <c r="B198" s="41"/>
      <c r="C198" s="210" t="s">
        <v>337</v>
      </c>
      <c r="D198" s="210" t="s">
        <v>169</v>
      </c>
      <c r="E198" s="211" t="s">
        <v>338</v>
      </c>
      <c r="F198" s="212" t="s">
        <v>339</v>
      </c>
      <c r="G198" s="213" t="s">
        <v>299</v>
      </c>
      <c r="H198" s="214">
        <v>134</v>
      </c>
      <c r="I198" s="215"/>
      <c r="J198" s="215"/>
      <c r="K198" s="216">
        <f>ROUND(P198*H198,2)</f>
        <v>0</v>
      </c>
      <c r="L198" s="212" t="s">
        <v>173</v>
      </c>
      <c r="M198" s="61"/>
      <c r="N198" s="217" t="s">
        <v>31</v>
      </c>
      <c r="O198" s="218" t="s">
        <v>44</v>
      </c>
      <c r="P198" s="140">
        <f>I198+J198</f>
        <v>0</v>
      </c>
      <c r="Q198" s="140">
        <f>ROUND(I198*H198,2)</f>
        <v>0</v>
      </c>
      <c r="R198" s="140">
        <f>ROUND(J198*H198,2)</f>
        <v>0</v>
      </c>
      <c r="S198" s="42"/>
      <c r="T198" s="219">
        <f>S198*H198</f>
        <v>0</v>
      </c>
      <c r="U198" s="219">
        <v>0</v>
      </c>
      <c r="V198" s="219">
        <f>U198*H198</f>
        <v>0</v>
      </c>
      <c r="W198" s="219">
        <v>0</v>
      </c>
      <c r="X198" s="220">
        <f>W198*H198</f>
        <v>0</v>
      </c>
      <c r="AR198" s="24" t="s">
        <v>174</v>
      </c>
      <c r="AT198" s="24" t="s">
        <v>169</v>
      </c>
      <c r="AU198" s="24" t="s">
        <v>83</v>
      </c>
      <c r="AY198" s="24" t="s">
        <v>167</v>
      </c>
      <c r="BE198" s="221">
        <f>IF(O198="základní",K198,0)</f>
        <v>0</v>
      </c>
      <c r="BF198" s="221">
        <f>IF(O198="snížená",K198,0)</f>
        <v>0</v>
      </c>
      <c r="BG198" s="221">
        <f>IF(O198="zákl. přenesená",K198,0)</f>
        <v>0</v>
      </c>
      <c r="BH198" s="221">
        <f>IF(O198="sníž. přenesená",K198,0)</f>
        <v>0</v>
      </c>
      <c r="BI198" s="221">
        <f>IF(O198="nulová",K198,0)</f>
        <v>0</v>
      </c>
      <c r="BJ198" s="24" t="s">
        <v>81</v>
      </c>
      <c r="BK198" s="221">
        <f>ROUND(P198*H198,2)</f>
        <v>0</v>
      </c>
      <c r="BL198" s="24" t="s">
        <v>174</v>
      </c>
      <c r="BM198" s="24" t="s">
        <v>340</v>
      </c>
    </row>
    <row r="199" spans="2:65" s="12" customFormat="1" ht="13.5">
      <c r="B199" s="222"/>
      <c r="C199" s="223"/>
      <c r="D199" s="224" t="s">
        <v>176</v>
      </c>
      <c r="E199" s="225" t="s">
        <v>31</v>
      </c>
      <c r="F199" s="226" t="s">
        <v>120</v>
      </c>
      <c r="G199" s="223"/>
      <c r="H199" s="227">
        <v>134</v>
      </c>
      <c r="I199" s="228"/>
      <c r="J199" s="228"/>
      <c r="K199" s="223"/>
      <c r="L199" s="223"/>
      <c r="M199" s="229"/>
      <c r="N199" s="230"/>
      <c r="O199" s="231"/>
      <c r="P199" s="231"/>
      <c r="Q199" s="231"/>
      <c r="R199" s="231"/>
      <c r="S199" s="231"/>
      <c r="T199" s="231"/>
      <c r="U199" s="231"/>
      <c r="V199" s="231"/>
      <c r="W199" s="231"/>
      <c r="X199" s="232"/>
      <c r="AT199" s="233" t="s">
        <v>176</v>
      </c>
      <c r="AU199" s="233" t="s">
        <v>83</v>
      </c>
      <c r="AV199" s="12" t="s">
        <v>83</v>
      </c>
      <c r="AW199" s="12" t="s">
        <v>7</v>
      </c>
      <c r="AX199" s="12" t="s">
        <v>81</v>
      </c>
      <c r="AY199" s="233" t="s">
        <v>167</v>
      </c>
    </row>
    <row r="200" spans="2:65" s="1" customFormat="1" ht="22.5" customHeight="1">
      <c r="B200" s="41"/>
      <c r="C200" s="210" t="s">
        <v>341</v>
      </c>
      <c r="D200" s="210" t="s">
        <v>169</v>
      </c>
      <c r="E200" s="211" t="s">
        <v>342</v>
      </c>
      <c r="F200" s="212" t="s">
        <v>343</v>
      </c>
      <c r="G200" s="213" t="s">
        <v>204</v>
      </c>
      <c r="H200" s="214">
        <v>48.24</v>
      </c>
      <c r="I200" s="215"/>
      <c r="J200" s="215"/>
      <c r="K200" s="216">
        <f>ROUND(P200*H200,2)</f>
        <v>0</v>
      </c>
      <c r="L200" s="212" t="s">
        <v>173</v>
      </c>
      <c r="M200" s="61"/>
      <c r="N200" s="217" t="s">
        <v>31</v>
      </c>
      <c r="O200" s="218" t="s">
        <v>44</v>
      </c>
      <c r="P200" s="140">
        <f>I200+J200</f>
        <v>0</v>
      </c>
      <c r="Q200" s="140">
        <f>ROUND(I200*H200,2)</f>
        <v>0</v>
      </c>
      <c r="R200" s="140">
        <f>ROUND(J200*H200,2)</f>
        <v>0</v>
      </c>
      <c r="S200" s="42"/>
      <c r="T200" s="219">
        <f>S200*H200</f>
        <v>0</v>
      </c>
      <c r="U200" s="219">
        <v>0</v>
      </c>
      <c r="V200" s="219">
        <f>U200*H200</f>
        <v>0</v>
      </c>
      <c r="W200" s="219">
        <v>0</v>
      </c>
      <c r="X200" s="220">
        <f>W200*H200</f>
        <v>0</v>
      </c>
      <c r="AR200" s="24" t="s">
        <v>174</v>
      </c>
      <c r="AT200" s="24" t="s">
        <v>169</v>
      </c>
      <c r="AU200" s="24" t="s">
        <v>83</v>
      </c>
      <c r="AY200" s="24" t="s">
        <v>167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24" t="s">
        <v>81</v>
      </c>
      <c r="BK200" s="221">
        <f>ROUND(P200*H200,2)</f>
        <v>0</v>
      </c>
      <c r="BL200" s="24" t="s">
        <v>174</v>
      </c>
      <c r="BM200" s="24" t="s">
        <v>344</v>
      </c>
    </row>
    <row r="201" spans="2:65" s="12" customFormat="1" ht="13.5">
      <c r="B201" s="222"/>
      <c r="C201" s="223"/>
      <c r="D201" s="224" t="s">
        <v>176</v>
      </c>
      <c r="E201" s="225" t="s">
        <v>31</v>
      </c>
      <c r="F201" s="226" t="s">
        <v>345</v>
      </c>
      <c r="G201" s="223"/>
      <c r="H201" s="227">
        <v>48.24</v>
      </c>
      <c r="I201" s="228"/>
      <c r="J201" s="228"/>
      <c r="K201" s="223"/>
      <c r="L201" s="223"/>
      <c r="M201" s="229"/>
      <c r="N201" s="230"/>
      <c r="O201" s="231"/>
      <c r="P201" s="231"/>
      <c r="Q201" s="231"/>
      <c r="R201" s="231"/>
      <c r="S201" s="231"/>
      <c r="T201" s="231"/>
      <c r="U201" s="231"/>
      <c r="V201" s="231"/>
      <c r="W201" s="231"/>
      <c r="X201" s="232"/>
      <c r="AT201" s="233" t="s">
        <v>176</v>
      </c>
      <c r="AU201" s="233" t="s">
        <v>83</v>
      </c>
      <c r="AV201" s="12" t="s">
        <v>83</v>
      </c>
      <c r="AW201" s="12" t="s">
        <v>7</v>
      </c>
      <c r="AX201" s="12" t="s">
        <v>81</v>
      </c>
      <c r="AY201" s="233" t="s">
        <v>167</v>
      </c>
    </row>
    <row r="202" spans="2:65" s="1" customFormat="1" ht="22.5" customHeight="1">
      <c r="B202" s="41"/>
      <c r="C202" s="210" t="s">
        <v>346</v>
      </c>
      <c r="D202" s="210" t="s">
        <v>169</v>
      </c>
      <c r="E202" s="211" t="s">
        <v>347</v>
      </c>
      <c r="F202" s="212" t="s">
        <v>348</v>
      </c>
      <c r="G202" s="213" t="s">
        <v>349</v>
      </c>
      <c r="H202" s="214">
        <v>3</v>
      </c>
      <c r="I202" s="215"/>
      <c r="J202" s="215"/>
      <c r="K202" s="216">
        <f>ROUND(P202*H202,2)</f>
        <v>0</v>
      </c>
      <c r="L202" s="212" t="s">
        <v>31</v>
      </c>
      <c r="M202" s="61"/>
      <c r="N202" s="217" t="s">
        <v>31</v>
      </c>
      <c r="O202" s="218" t="s">
        <v>44</v>
      </c>
      <c r="P202" s="140">
        <f>I202+J202</f>
        <v>0</v>
      </c>
      <c r="Q202" s="140">
        <f>ROUND(I202*H202,2)</f>
        <v>0</v>
      </c>
      <c r="R202" s="140">
        <f>ROUND(J202*H202,2)</f>
        <v>0</v>
      </c>
      <c r="S202" s="42"/>
      <c r="T202" s="219">
        <f>S202*H202</f>
        <v>0</v>
      </c>
      <c r="U202" s="219">
        <v>0</v>
      </c>
      <c r="V202" s="219">
        <f>U202*H202</f>
        <v>0</v>
      </c>
      <c r="W202" s="219">
        <v>0</v>
      </c>
      <c r="X202" s="220">
        <f>W202*H202</f>
        <v>0</v>
      </c>
      <c r="AR202" s="24" t="s">
        <v>174</v>
      </c>
      <c r="AT202" s="24" t="s">
        <v>169</v>
      </c>
      <c r="AU202" s="24" t="s">
        <v>83</v>
      </c>
      <c r="AY202" s="24" t="s">
        <v>167</v>
      </c>
      <c r="BE202" s="221">
        <f>IF(O202="základní",K202,0)</f>
        <v>0</v>
      </c>
      <c r="BF202" s="221">
        <f>IF(O202="snížená",K202,0)</f>
        <v>0</v>
      </c>
      <c r="BG202" s="221">
        <f>IF(O202="zákl. přenesená",K202,0)</f>
        <v>0</v>
      </c>
      <c r="BH202" s="221">
        <f>IF(O202="sníž. přenesená",K202,0)</f>
        <v>0</v>
      </c>
      <c r="BI202" s="221">
        <f>IF(O202="nulová",K202,0)</f>
        <v>0</v>
      </c>
      <c r="BJ202" s="24" t="s">
        <v>81</v>
      </c>
      <c r="BK202" s="221">
        <f>ROUND(P202*H202,2)</f>
        <v>0</v>
      </c>
      <c r="BL202" s="24" t="s">
        <v>174</v>
      </c>
      <c r="BM202" s="24" t="s">
        <v>350</v>
      </c>
    </row>
    <row r="203" spans="2:65" s="1" customFormat="1" ht="54">
      <c r="B203" s="41"/>
      <c r="C203" s="63"/>
      <c r="D203" s="234" t="s">
        <v>301</v>
      </c>
      <c r="E203" s="63"/>
      <c r="F203" s="273" t="s">
        <v>351</v>
      </c>
      <c r="G203" s="63"/>
      <c r="H203" s="63"/>
      <c r="I203" s="174"/>
      <c r="J203" s="174"/>
      <c r="K203" s="63"/>
      <c r="L203" s="63"/>
      <c r="M203" s="61"/>
      <c r="N203" s="274"/>
      <c r="O203" s="42"/>
      <c r="P203" s="42"/>
      <c r="Q203" s="42"/>
      <c r="R203" s="42"/>
      <c r="S203" s="42"/>
      <c r="T203" s="42"/>
      <c r="U203" s="42"/>
      <c r="V203" s="42"/>
      <c r="W203" s="42"/>
      <c r="X203" s="77"/>
      <c r="AT203" s="24" t="s">
        <v>301</v>
      </c>
      <c r="AU203" s="24" t="s">
        <v>83</v>
      </c>
    </row>
    <row r="204" spans="2:65" s="12" customFormat="1" ht="13.5">
      <c r="B204" s="222"/>
      <c r="C204" s="223"/>
      <c r="D204" s="224" t="s">
        <v>176</v>
      </c>
      <c r="E204" s="225" t="s">
        <v>31</v>
      </c>
      <c r="F204" s="226" t="s">
        <v>352</v>
      </c>
      <c r="G204" s="223"/>
      <c r="H204" s="227">
        <v>3</v>
      </c>
      <c r="I204" s="228"/>
      <c r="J204" s="228"/>
      <c r="K204" s="223"/>
      <c r="L204" s="223"/>
      <c r="M204" s="229"/>
      <c r="N204" s="230"/>
      <c r="O204" s="231"/>
      <c r="P204" s="231"/>
      <c r="Q204" s="231"/>
      <c r="R204" s="231"/>
      <c r="S204" s="231"/>
      <c r="T204" s="231"/>
      <c r="U204" s="231"/>
      <c r="V204" s="231"/>
      <c r="W204" s="231"/>
      <c r="X204" s="232"/>
      <c r="AT204" s="233" t="s">
        <v>176</v>
      </c>
      <c r="AU204" s="233" t="s">
        <v>83</v>
      </c>
      <c r="AV204" s="12" t="s">
        <v>83</v>
      </c>
      <c r="AW204" s="12" t="s">
        <v>7</v>
      </c>
      <c r="AX204" s="12" t="s">
        <v>81</v>
      </c>
      <c r="AY204" s="233" t="s">
        <v>167</v>
      </c>
    </row>
    <row r="205" spans="2:65" s="1" customFormat="1" ht="31.5" customHeight="1">
      <c r="B205" s="41"/>
      <c r="C205" s="210" t="s">
        <v>353</v>
      </c>
      <c r="D205" s="210" t="s">
        <v>169</v>
      </c>
      <c r="E205" s="211" t="s">
        <v>354</v>
      </c>
      <c r="F205" s="212" t="s">
        <v>355</v>
      </c>
      <c r="G205" s="213" t="s">
        <v>356</v>
      </c>
      <c r="H205" s="214">
        <v>50</v>
      </c>
      <c r="I205" s="215"/>
      <c r="J205" s="215"/>
      <c r="K205" s="216">
        <f>ROUND(P205*H205,2)</f>
        <v>0</v>
      </c>
      <c r="L205" s="212" t="s">
        <v>31</v>
      </c>
      <c r="M205" s="61"/>
      <c r="N205" s="217" t="s">
        <v>31</v>
      </c>
      <c r="O205" s="218" t="s">
        <v>44</v>
      </c>
      <c r="P205" s="140">
        <f>I205+J205</f>
        <v>0</v>
      </c>
      <c r="Q205" s="140">
        <f>ROUND(I205*H205,2)</f>
        <v>0</v>
      </c>
      <c r="R205" s="140">
        <f>ROUND(J205*H205,2)</f>
        <v>0</v>
      </c>
      <c r="S205" s="42"/>
      <c r="T205" s="219">
        <f>S205*H205</f>
        <v>0</v>
      </c>
      <c r="U205" s="219">
        <v>0</v>
      </c>
      <c r="V205" s="219">
        <f>U205*H205</f>
        <v>0</v>
      </c>
      <c r="W205" s="219">
        <v>0</v>
      </c>
      <c r="X205" s="220">
        <f>W205*H205</f>
        <v>0</v>
      </c>
      <c r="AR205" s="24" t="s">
        <v>174</v>
      </c>
      <c r="AT205" s="24" t="s">
        <v>169</v>
      </c>
      <c r="AU205" s="24" t="s">
        <v>83</v>
      </c>
      <c r="AY205" s="24" t="s">
        <v>167</v>
      </c>
      <c r="BE205" s="221">
        <f>IF(O205="základní",K205,0)</f>
        <v>0</v>
      </c>
      <c r="BF205" s="221">
        <f>IF(O205="snížená",K205,0)</f>
        <v>0</v>
      </c>
      <c r="BG205" s="221">
        <f>IF(O205="zákl. přenesená",K205,0)</f>
        <v>0</v>
      </c>
      <c r="BH205" s="221">
        <f>IF(O205="sníž. přenesená",K205,0)</f>
        <v>0</v>
      </c>
      <c r="BI205" s="221">
        <f>IF(O205="nulová",K205,0)</f>
        <v>0</v>
      </c>
      <c r="BJ205" s="24" t="s">
        <v>81</v>
      </c>
      <c r="BK205" s="221">
        <f>ROUND(P205*H205,2)</f>
        <v>0</v>
      </c>
      <c r="BL205" s="24" t="s">
        <v>174</v>
      </c>
      <c r="BM205" s="24" t="s">
        <v>357</v>
      </c>
    </row>
    <row r="206" spans="2:65" s="1" customFormat="1" ht="67.5">
      <c r="B206" s="41"/>
      <c r="C206" s="63"/>
      <c r="D206" s="234" t="s">
        <v>301</v>
      </c>
      <c r="E206" s="63"/>
      <c r="F206" s="273" t="s">
        <v>358</v>
      </c>
      <c r="G206" s="63"/>
      <c r="H206" s="63"/>
      <c r="I206" s="174"/>
      <c r="J206" s="174"/>
      <c r="K206" s="63"/>
      <c r="L206" s="63"/>
      <c r="M206" s="61"/>
      <c r="N206" s="274"/>
      <c r="O206" s="42"/>
      <c r="P206" s="42"/>
      <c r="Q206" s="42"/>
      <c r="R206" s="42"/>
      <c r="S206" s="42"/>
      <c r="T206" s="42"/>
      <c r="U206" s="42"/>
      <c r="V206" s="42"/>
      <c r="W206" s="42"/>
      <c r="X206" s="77"/>
      <c r="AT206" s="24" t="s">
        <v>301</v>
      </c>
      <c r="AU206" s="24" t="s">
        <v>83</v>
      </c>
    </row>
    <row r="207" spans="2:65" s="12" customFormat="1" ht="13.5">
      <c r="B207" s="222"/>
      <c r="C207" s="223"/>
      <c r="D207" s="224" t="s">
        <v>176</v>
      </c>
      <c r="E207" s="225" t="s">
        <v>31</v>
      </c>
      <c r="F207" s="226" t="s">
        <v>359</v>
      </c>
      <c r="G207" s="223"/>
      <c r="H207" s="227">
        <v>50</v>
      </c>
      <c r="I207" s="228"/>
      <c r="J207" s="228"/>
      <c r="K207" s="223"/>
      <c r="L207" s="223"/>
      <c r="M207" s="229"/>
      <c r="N207" s="230"/>
      <c r="O207" s="231"/>
      <c r="P207" s="231"/>
      <c r="Q207" s="231"/>
      <c r="R207" s="231"/>
      <c r="S207" s="231"/>
      <c r="T207" s="231"/>
      <c r="U207" s="231"/>
      <c r="V207" s="231"/>
      <c r="W207" s="231"/>
      <c r="X207" s="232"/>
      <c r="AT207" s="233" t="s">
        <v>176</v>
      </c>
      <c r="AU207" s="233" t="s">
        <v>83</v>
      </c>
      <c r="AV207" s="12" t="s">
        <v>83</v>
      </c>
      <c r="AW207" s="12" t="s">
        <v>7</v>
      </c>
      <c r="AX207" s="12" t="s">
        <v>81</v>
      </c>
      <c r="AY207" s="233" t="s">
        <v>167</v>
      </c>
    </row>
    <row r="208" spans="2:65" s="1" customFormat="1" ht="44.25" customHeight="1">
      <c r="B208" s="41"/>
      <c r="C208" s="210" t="s">
        <v>360</v>
      </c>
      <c r="D208" s="210" t="s">
        <v>169</v>
      </c>
      <c r="E208" s="211" t="s">
        <v>361</v>
      </c>
      <c r="F208" s="212" t="s">
        <v>362</v>
      </c>
      <c r="G208" s="213" t="s">
        <v>204</v>
      </c>
      <c r="H208" s="214">
        <v>1121.829</v>
      </c>
      <c r="I208" s="215"/>
      <c r="J208" s="215"/>
      <c r="K208" s="216">
        <f>ROUND(P208*H208,2)</f>
        <v>0</v>
      </c>
      <c r="L208" s="212" t="s">
        <v>31</v>
      </c>
      <c r="M208" s="61"/>
      <c r="N208" s="217" t="s">
        <v>31</v>
      </c>
      <c r="O208" s="218" t="s">
        <v>44</v>
      </c>
      <c r="P208" s="140">
        <f>I208+J208</f>
        <v>0</v>
      </c>
      <c r="Q208" s="140">
        <f>ROUND(I208*H208,2)</f>
        <v>0</v>
      </c>
      <c r="R208" s="140">
        <f>ROUND(J208*H208,2)</f>
        <v>0</v>
      </c>
      <c r="S208" s="42"/>
      <c r="T208" s="219">
        <f>S208*H208</f>
        <v>0</v>
      </c>
      <c r="U208" s="219">
        <v>0</v>
      </c>
      <c r="V208" s="219">
        <f>U208*H208</f>
        <v>0</v>
      </c>
      <c r="W208" s="219">
        <v>0</v>
      </c>
      <c r="X208" s="220">
        <f>W208*H208</f>
        <v>0</v>
      </c>
      <c r="AR208" s="24" t="s">
        <v>174</v>
      </c>
      <c r="AT208" s="24" t="s">
        <v>169</v>
      </c>
      <c r="AU208" s="24" t="s">
        <v>83</v>
      </c>
      <c r="AY208" s="24" t="s">
        <v>167</v>
      </c>
      <c r="BE208" s="221">
        <f>IF(O208="základní",K208,0)</f>
        <v>0</v>
      </c>
      <c r="BF208" s="221">
        <f>IF(O208="snížená",K208,0)</f>
        <v>0</v>
      </c>
      <c r="BG208" s="221">
        <f>IF(O208="zákl. přenesená",K208,0)</f>
        <v>0</v>
      </c>
      <c r="BH208" s="221">
        <f>IF(O208="sníž. přenesená",K208,0)</f>
        <v>0</v>
      </c>
      <c r="BI208" s="221">
        <f>IF(O208="nulová",K208,0)</f>
        <v>0</v>
      </c>
      <c r="BJ208" s="24" t="s">
        <v>81</v>
      </c>
      <c r="BK208" s="221">
        <f>ROUND(P208*H208,2)</f>
        <v>0</v>
      </c>
      <c r="BL208" s="24" t="s">
        <v>174</v>
      </c>
      <c r="BM208" s="24" t="s">
        <v>363</v>
      </c>
    </row>
    <row r="209" spans="2:65" s="1" customFormat="1" ht="94.5">
      <c r="B209" s="41"/>
      <c r="C209" s="63"/>
      <c r="D209" s="234" t="s">
        <v>301</v>
      </c>
      <c r="E209" s="63"/>
      <c r="F209" s="273" t="s">
        <v>364</v>
      </c>
      <c r="G209" s="63"/>
      <c r="H209" s="63"/>
      <c r="I209" s="174"/>
      <c r="J209" s="174"/>
      <c r="K209" s="63"/>
      <c r="L209" s="63"/>
      <c r="M209" s="61"/>
      <c r="N209" s="274"/>
      <c r="O209" s="42"/>
      <c r="P209" s="42"/>
      <c r="Q209" s="42"/>
      <c r="R209" s="42"/>
      <c r="S209" s="42"/>
      <c r="T209" s="42"/>
      <c r="U209" s="42"/>
      <c r="V209" s="42"/>
      <c r="W209" s="42"/>
      <c r="X209" s="77"/>
      <c r="AT209" s="24" t="s">
        <v>301</v>
      </c>
      <c r="AU209" s="24" t="s">
        <v>83</v>
      </c>
    </row>
    <row r="210" spans="2:65" s="12" customFormat="1" ht="13.5">
      <c r="B210" s="222"/>
      <c r="C210" s="223"/>
      <c r="D210" s="234" t="s">
        <v>176</v>
      </c>
      <c r="E210" s="235" t="s">
        <v>31</v>
      </c>
      <c r="F210" s="236" t="s">
        <v>365</v>
      </c>
      <c r="G210" s="223"/>
      <c r="H210" s="237">
        <v>1121.829</v>
      </c>
      <c r="I210" s="228"/>
      <c r="J210" s="228"/>
      <c r="K210" s="223"/>
      <c r="L210" s="223"/>
      <c r="M210" s="229"/>
      <c r="N210" s="230"/>
      <c r="O210" s="231"/>
      <c r="P210" s="231"/>
      <c r="Q210" s="231"/>
      <c r="R210" s="231"/>
      <c r="S210" s="231"/>
      <c r="T210" s="231"/>
      <c r="U210" s="231"/>
      <c r="V210" s="231"/>
      <c r="W210" s="231"/>
      <c r="X210" s="232"/>
      <c r="AT210" s="233" t="s">
        <v>176</v>
      </c>
      <c r="AU210" s="233" t="s">
        <v>83</v>
      </c>
      <c r="AV210" s="12" t="s">
        <v>83</v>
      </c>
      <c r="AW210" s="12" t="s">
        <v>7</v>
      </c>
      <c r="AX210" s="12" t="s">
        <v>75</v>
      </c>
      <c r="AY210" s="233" t="s">
        <v>167</v>
      </c>
    </row>
    <row r="211" spans="2:65" s="13" customFormat="1" ht="13.5">
      <c r="B211" s="238"/>
      <c r="C211" s="239"/>
      <c r="D211" s="224" t="s">
        <v>176</v>
      </c>
      <c r="E211" s="260" t="s">
        <v>31</v>
      </c>
      <c r="F211" s="261" t="s">
        <v>196</v>
      </c>
      <c r="G211" s="239"/>
      <c r="H211" s="262">
        <v>1121.829</v>
      </c>
      <c r="I211" s="243"/>
      <c r="J211" s="243"/>
      <c r="K211" s="239"/>
      <c r="L211" s="239"/>
      <c r="M211" s="244"/>
      <c r="N211" s="245"/>
      <c r="O211" s="246"/>
      <c r="P211" s="246"/>
      <c r="Q211" s="246"/>
      <c r="R211" s="246"/>
      <c r="S211" s="246"/>
      <c r="T211" s="246"/>
      <c r="U211" s="246"/>
      <c r="V211" s="246"/>
      <c r="W211" s="246"/>
      <c r="X211" s="247"/>
      <c r="AT211" s="248" t="s">
        <v>176</v>
      </c>
      <c r="AU211" s="248" t="s">
        <v>83</v>
      </c>
      <c r="AV211" s="13" t="s">
        <v>174</v>
      </c>
      <c r="AW211" s="13" t="s">
        <v>7</v>
      </c>
      <c r="AX211" s="13" t="s">
        <v>81</v>
      </c>
      <c r="AY211" s="248" t="s">
        <v>167</v>
      </c>
    </row>
    <row r="212" spans="2:65" s="1" customFormat="1" ht="22.5" customHeight="1">
      <c r="B212" s="41"/>
      <c r="C212" s="210" t="s">
        <v>366</v>
      </c>
      <c r="D212" s="210" t="s">
        <v>169</v>
      </c>
      <c r="E212" s="211" t="s">
        <v>367</v>
      </c>
      <c r="F212" s="212" t="s">
        <v>368</v>
      </c>
      <c r="G212" s="213" t="s">
        <v>299</v>
      </c>
      <c r="H212" s="214">
        <v>17</v>
      </c>
      <c r="I212" s="215"/>
      <c r="J212" s="215"/>
      <c r="K212" s="216">
        <f>ROUND(P212*H212,2)</f>
        <v>0</v>
      </c>
      <c r="L212" s="212" t="s">
        <v>31</v>
      </c>
      <c r="M212" s="61"/>
      <c r="N212" s="217" t="s">
        <v>31</v>
      </c>
      <c r="O212" s="218" t="s">
        <v>44</v>
      </c>
      <c r="P212" s="140">
        <f>I212+J212</f>
        <v>0</v>
      </c>
      <c r="Q212" s="140">
        <f>ROUND(I212*H212,2)</f>
        <v>0</v>
      </c>
      <c r="R212" s="140">
        <f>ROUND(J212*H212,2)</f>
        <v>0</v>
      </c>
      <c r="S212" s="42"/>
      <c r="T212" s="219">
        <f>S212*H212</f>
        <v>0</v>
      </c>
      <c r="U212" s="219">
        <v>0</v>
      </c>
      <c r="V212" s="219">
        <f>U212*H212</f>
        <v>0</v>
      </c>
      <c r="W212" s="219">
        <v>0</v>
      </c>
      <c r="X212" s="220">
        <f>W212*H212</f>
        <v>0</v>
      </c>
      <c r="AR212" s="24" t="s">
        <v>174</v>
      </c>
      <c r="AT212" s="24" t="s">
        <v>169</v>
      </c>
      <c r="AU212" s="24" t="s">
        <v>83</v>
      </c>
      <c r="AY212" s="24" t="s">
        <v>167</v>
      </c>
      <c r="BE212" s="221">
        <f>IF(O212="základní",K212,0)</f>
        <v>0</v>
      </c>
      <c r="BF212" s="221">
        <f>IF(O212="snížená",K212,0)</f>
        <v>0</v>
      </c>
      <c r="BG212" s="221">
        <f>IF(O212="zákl. přenesená",K212,0)</f>
        <v>0</v>
      </c>
      <c r="BH212" s="221">
        <f>IF(O212="sníž. přenesená",K212,0)</f>
        <v>0</v>
      </c>
      <c r="BI212" s="221">
        <f>IF(O212="nulová",K212,0)</f>
        <v>0</v>
      </c>
      <c r="BJ212" s="24" t="s">
        <v>81</v>
      </c>
      <c r="BK212" s="221">
        <f>ROUND(P212*H212,2)</f>
        <v>0</v>
      </c>
      <c r="BL212" s="24" t="s">
        <v>174</v>
      </c>
      <c r="BM212" s="24" t="s">
        <v>369</v>
      </c>
    </row>
    <row r="213" spans="2:65" s="1" customFormat="1" ht="27">
      <c r="B213" s="41"/>
      <c r="C213" s="63"/>
      <c r="D213" s="234" t="s">
        <v>301</v>
      </c>
      <c r="E213" s="63"/>
      <c r="F213" s="273" t="s">
        <v>370</v>
      </c>
      <c r="G213" s="63"/>
      <c r="H213" s="63"/>
      <c r="I213" s="174"/>
      <c r="J213" s="174"/>
      <c r="K213" s="63"/>
      <c r="L213" s="63"/>
      <c r="M213" s="61"/>
      <c r="N213" s="274"/>
      <c r="O213" s="42"/>
      <c r="P213" s="42"/>
      <c r="Q213" s="42"/>
      <c r="R213" s="42"/>
      <c r="S213" s="42"/>
      <c r="T213" s="42"/>
      <c r="U213" s="42"/>
      <c r="V213" s="42"/>
      <c r="W213" s="42"/>
      <c r="X213" s="77"/>
      <c r="AT213" s="24" t="s">
        <v>301</v>
      </c>
      <c r="AU213" s="24" t="s">
        <v>83</v>
      </c>
    </row>
    <row r="214" spans="2:65" s="12" customFormat="1" ht="13.5">
      <c r="B214" s="222"/>
      <c r="C214" s="223"/>
      <c r="D214" s="224" t="s">
        <v>176</v>
      </c>
      <c r="E214" s="225" t="s">
        <v>31</v>
      </c>
      <c r="F214" s="226" t="s">
        <v>274</v>
      </c>
      <c r="G214" s="223"/>
      <c r="H214" s="227">
        <v>17</v>
      </c>
      <c r="I214" s="228"/>
      <c r="J214" s="228"/>
      <c r="K214" s="223"/>
      <c r="L214" s="223"/>
      <c r="M214" s="229"/>
      <c r="N214" s="230"/>
      <c r="O214" s="231"/>
      <c r="P214" s="231"/>
      <c r="Q214" s="231"/>
      <c r="R214" s="231"/>
      <c r="S214" s="231"/>
      <c r="T214" s="231"/>
      <c r="U214" s="231"/>
      <c r="V214" s="231"/>
      <c r="W214" s="231"/>
      <c r="X214" s="232"/>
      <c r="AT214" s="233" t="s">
        <v>176</v>
      </c>
      <c r="AU214" s="233" t="s">
        <v>83</v>
      </c>
      <c r="AV214" s="12" t="s">
        <v>83</v>
      </c>
      <c r="AW214" s="12" t="s">
        <v>7</v>
      </c>
      <c r="AX214" s="12" t="s">
        <v>81</v>
      </c>
      <c r="AY214" s="233" t="s">
        <v>167</v>
      </c>
    </row>
    <row r="215" spans="2:65" s="1" customFormat="1" ht="22.5" customHeight="1">
      <c r="B215" s="41"/>
      <c r="C215" s="210" t="s">
        <v>371</v>
      </c>
      <c r="D215" s="210" t="s">
        <v>169</v>
      </c>
      <c r="E215" s="211" t="s">
        <v>372</v>
      </c>
      <c r="F215" s="212" t="s">
        <v>373</v>
      </c>
      <c r="G215" s="213" t="s">
        <v>299</v>
      </c>
      <c r="H215" s="214">
        <v>17</v>
      </c>
      <c r="I215" s="215"/>
      <c r="J215" s="215"/>
      <c r="K215" s="216">
        <f>ROUND(P215*H215,2)</f>
        <v>0</v>
      </c>
      <c r="L215" s="212" t="s">
        <v>31</v>
      </c>
      <c r="M215" s="61"/>
      <c r="N215" s="217" t="s">
        <v>31</v>
      </c>
      <c r="O215" s="218" t="s">
        <v>44</v>
      </c>
      <c r="P215" s="140">
        <f>I215+J215</f>
        <v>0</v>
      </c>
      <c r="Q215" s="140">
        <f>ROUND(I215*H215,2)</f>
        <v>0</v>
      </c>
      <c r="R215" s="140">
        <f>ROUND(J215*H215,2)</f>
        <v>0</v>
      </c>
      <c r="S215" s="42"/>
      <c r="T215" s="219">
        <f>S215*H215</f>
        <v>0</v>
      </c>
      <c r="U215" s="219">
        <v>0</v>
      </c>
      <c r="V215" s="219">
        <f>U215*H215</f>
        <v>0</v>
      </c>
      <c r="W215" s="219">
        <v>0</v>
      </c>
      <c r="X215" s="220">
        <f>W215*H215</f>
        <v>0</v>
      </c>
      <c r="AR215" s="24" t="s">
        <v>174</v>
      </c>
      <c r="AT215" s="24" t="s">
        <v>169</v>
      </c>
      <c r="AU215" s="24" t="s">
        <v>83</v>
      </c>
      <c r="AY215" s="24" t="s">
        <v>167</v>
      </c>
      <c r="BE215" s="221">
        <f>IF(O215="základní",K215,0)</f>
        <v>0</v>
      </c>
      <c r="BF215" s="221">
        <f>IF(O215="snížená",K215,0)</f>
        <v>0</v>
      </c>
      <c r="BG215" s="221">
        <f>IF(O215="zákl. přenesená",K215,0)</f>
        <v>0</v>
      </c>
      <c r="BH215" s="221">
        <f>IF(O215="sníž. přenesená",K215,0)</f>
        <v>0</v>
      </c>
      <c r="BI215" s="221">
        <f>IF(O215="nulová",K215,0)</f>
        <v>0</v>
      </c>
      <c r="BJ215" s="24" t="s">
        <v>81</v>
      </c>
      <c r="BK215" s="221">
        <f>ROUND(P215*H215,2)</f>
        <v>0</v>
      </c>
      <c r="BL215" s="24" t="s">
        <v>174</v>
      </c>
      <c r="BM215" s="24" t="s">
        <v>374</v>
      </c>
    </row>
    <row r="216" spans="2:65" s="1" customFormat="1" ht="27">
      <c r="B216" s="41"/>
      <c r="C216" s="63"/>
      <c r="D216" s="234" t="s">
        <v>301</v>
      </c>
      <c r="E216" s="63"/>
      <c r="F216" s="273" t="s">
        <v>370</v>
      </c>
      <c r="G216" s="63"/>
      <c r="H216" s="63"/>
      <c r="I216" s="174"/>
      <c r="J216" s="174"/>
      <c r="K216" s="63"/>
      <c r="L216" s="63"/>
      <c r="M216" s="61"/>
      <c r="N216" s="274"/>
      <c r="O216" s="42"/>
      <c r="P216" s="42"/>
      <c r="Q216" s="42"/>
      <c r="R216" s="42"/>
      <c r="S216" s="42"/>
      <c r="T216" s="42"/>
      <c r="U216" s="42"/>
      <c r="V216" s="42"/>
      <c r="W216" s="42"/>
      <c r="X216" s="77"/>
      <c r="AT216" s="24" t="s">
        <v>301</v>
      </c>
      <c r="AU216" s="24" t="s">
        <v>83</v>
      </c>
    </row>
    <row r="217" spans="2:65" s="12" customFormat="1" ht="13.5">
      <c r="B217" s="222"/>
      <c r="C217" s="223"/>
      <c r="D217" s="224" t="s">
        <v>176</v>
      </c>
      <c r="E217" s="225" t="s">
        <v>31</v>
      </c>
      <c r="F217" s="226" t="s">
        <v>274</v>
      </c>
      <c r="G217" s="223"/>
      <c r="H217" s="227">
        <v>17</v>
      </c>
      <c r="I217" s="228"/>
      <c r="J217" s="228"/>
      <c r="K217" s="223"/>
      <c r="L217" s="223"/>
      <c r="M217" s="229"/>
      <c r="N217" s="230"/>
      <c r="O217" s="231"/>
      <c r="P217" s="231"/>
      <c r="Q217" s="231"/>
      <c r="R217" s="231"/>
      <c r="S217" s="231"/>
      <c r="T217" s="231"/>
      <c r="U217" s="231"/>
      <c r="V217" s="231"/>
      <c r="W217" s="231"/>
      <c r="X217" s="232"/>
      <c r="AT217" s="233" t="s">
        <v>176</v>
      </c>
      <c r="AU217" s="233" t="s">
        <v>83</v>
      </c>
      <c r="AV217" s="12" t="s">
        <v>83</v>
      </c>
      <c r="AW217" s="12" t="s">
        <v>7</v>
      </c>
      <c r="AX217" s="12" t="s">
        <v>81</v>
      </c>
      <c r="AY217" s="233" t="s">
        <v>167</v>
      </c>
    </row>
    <row r="218" spans="2:65" s="1" customFormat="1" ht="22.5" customHeight="1">
      <c r="B218" s="41"/>
      <c r="C218" s="210" t="s">
        <v>375</v>
      </c>
      <c r="D218" s="210" t="s">
        <v>169</v>
      </c>
      <c r="E218" s="211" t="s">
        <v>376</v>
      </c>
      <c r="F218" s="212" t="s">
        <v>373</v>
      </c>
      <c r="G218" s="213" t="s">
        <v>299</v>
      </c>
      <c r="H218" s="214">
        <v>16</v>
      </c>
      <c r="I218" s="215"/>
      <c r="J218" s="215"/>
      <c r="K218" s="216">
        <f>ROUND(P218*H218,2)</f>
        <v>0</v>
      </c>
      <c r="L218" s="212" t="s">
        <v>31</v>
      </c>
      <c r="M218" s="61"/>
      <c r="N218" s="217" t="s">
        <v>31</v>
      </c>
      <c r="O218" s="218" t="s">
        <v>44</v>
      </c>
      <c r="P218" s="140">
        <f>I218+J218</f>
        <v>0</v>
      </c>
      <c r="Q218" s="140">
        <f>ROUND(I218*H218,2)</f>
        <v>0</v>
      </c>
      <c r="R218" s="140">
        <f>ROUND(J218*H218,2)</f>
        <v>0</v>
      </c>
      <c r="S218" s="42"/>
      <c r="T218" s="219">
        <f>S218*H218</f>
        <v>0</v>
      </c>
      <c r="U218" s="219">
        <v>0</v>
      </c>
      <c r="V218" s="219">
        <f>U218*H218</f>
        <v>0</v>
      </c>
      <c r="W218" s="219">
        <v>0</v>
      </c>
      <c r="X218" s="220">
        <f>W218*H218</f>
        <v>0</v>
      </c>
      <c r="AR218" s="24" t="s">
        <v>174</v>
      </c>
      <c r="AT218" s="24" t="s">
        <v>169</v>
      </c>
      <c r="AU218" s="24" t="s">
        <v>83</v>
      </c>
      <c r="AY218" s="24" t="s">
        <v>167</v>
      </c>
      <c r="BE218" s="221">
        <f>IF(O218="základní",K218,0)</f>
        <v>0</v>
      </c>
      <c r="BF218" s="221">
        <f>IF(O218="snížená",K218,0)</f>
        <v>0</v>
      </c>
      <c r="BG218" s="221">
        <f>IF(O218="zákl. přenesená",K218,0)</f>
        <v>0</v>
      </c>
      <c r="BH218" s="221">
        <f>IF(O218="sníž. přenesená",K218,0)</f>
        <v>0</v>
      </c>
      <c r="BI218" s="221">
        <f>IF(O218="nulová",K218,0)</f>
        <v>0</v>
      </c>
      <c r="BJ218" s="24" t="s">
        <v>81</v>
      </c>
      <c r="BK218" s="221">
        <f>ROUND(P218*H218,2)</f>
        <v>0</v>
      </c>
      <c r="BL218" s="24" t="s">
        <v>174</v>
      </c>
      <c r="BM218" s="24" t="s">
        <v>377</v>
      </c>
    </row>
    <row r="219" spans="2:65" s="1" customFormat="1" ht="27">
      <c r="B219" s="41"/>
      <c r="C219" s="63"/>
      <c r="D219" s="234" t="s">
        <v>301</v>
      </c>
      <c r="E219" s="63"/>
      <c r="F219" s="273" t="s">
        <v>370</v>
      </c>
      <c r="G219" s="63"/>
      <c r="H219" s="63"/>
      <c r="I219" s="174"/>
      <c r="J219" s="174"/>
      <c r="K219" s="63"/>
      <c r="L219" s="63"/>
      <c r="M219" s="61"/>
      <c r="N219" s="274"/>
      <c r="O219" s="42"/>
      <c r="P219" s="42"/>
      <c r="Q219" s="42"/>
      <c r="R219" s="42"/>
      <c r="S219" s="42"/>
      <c r="T219" s="42"/>
      <c r="U219" s="42"/>
      <c r="V219" s="42"/>
      <c r="W219" s="42"/>
      <c r="X219" s="77"/>
      <c r="AT219" s="24" t="s">
        <v>301</v>
      </c>
      <c r="AU219" s="24" t="s">
        <v>83</v>
      </c>
    </row>
    <row r="220" spans="2:65" s="12" customFormat="1" ht="13.5">
      <c r="B220" s="222"/>
      <c r="C220" s="223"/>
      <c r="D220" s="224" t="s">
        <v>176</v>
      </c>
      <c r="E220" s="225" t="s">
        <v>31</v>
      </c>
      <c r="F220" s="226" t="s">
        <v>269</v>
      </c>
      <c r="G220" s="223"/>
      <c r="H220" s="227">
        <v>16</v>
      </c>
      <c r="I220" s="228"/>
      <c r="J220" s="228"/>
      <c r="K220" s="223"/>
      <c r="L220" s="223"/>
      <c r="M220" s="229"/>
      <c r="N220" s="230"/>
      <c r="O220" s="231"/>
      <c r="P220" s="231"/>
      <c r="Q220" s="231"/>
      <c r="R220" s="231"/>
      <c r="S220" s="231"/>
      <c r="T220" s="231"/>
      <c r="U220" s="231"/>
      <c r="V220" s="231"/>
      <c r="W220" s="231"/>
      <c r="X220" s="232"/>
      <c r="AT220" s="233" t="s">
        <v>176</v>
      </c>
      <c r="AU220" s="233" t="s">
        <v>83</v>
      </c>
      <c r="AV220" s="12" t="s">
        <v>83</v>
      </c>
      <c r="AW220" s="12" t="s">
        <v>7</v>
      </c>
      <c r="AX220" s="12" t="s">
        <v>81</v>
      </c>
      <c r="AY220" s="233" t="s">
        <v>167</v>
      </c>
    </row>
    <row r="221" spans="2:65" s="1" customFormat="1" ht="22.5" customHeight="1">
      <c r="B221" s="41"/>
      <c r="C221" s="210" t="s">
        <v>378</v>
      </c>
      <c r="D221" s="210" t="s">
        <v>169</v>
      </c>
      <c r="E221" s="211" t="s">
        <v>379</v>
      </c>
      <c r="F221" s="212" t="s">
        <v>380</v>
      </c>
      <c r="G221" s="213" t="s">
        <v>299</v>
      </c>
      <c r="H221" s="214">
        <v>16</v>
      </c>
      <c r="I221" s="215"/>
      <c r="J221" s="215"/>
      <c r="K221" s="216">
        <f>ROUND(P221*H221,2)</f>
        <v>0</v>
      </c>
      <c r="L221" s="212" t="s">
        <v>31</v>
      </c>
      <c r="M221" s="61"/>
      <c r="N221" s="217" t="s">
        <v>31</v>
      </c>
      <c r="O221" s="218" t="s">
        <v>44</v>
      </c>
      <c r="P221" s="140">
        <f>I221+J221</f>
        <v>0</v>
      </c>
      <c r="Q221" s="140">
        <f>ROUND(I221*H221,2)</f>
        <v>0</v>
      </c>
      <c r="R221" s="140">
        <f>ROUND(J221*H221,2)</f>
        <v>0</v>
      </c>
      <c r="S221" s="42"/>
      <c r="T221" s="219">
        <f>S221*H221</f>
        <v>0</v>
      </c>
      <c r="U221" s="219">
        <v>0</v>
      </c>
      <c r="V221" s="219">
        <f>U221*H221</f>
        <v>0</v>
      </c>
      <c r="W221" s="219">
        <v>0</v>
      </c>
      <c r="X221" s="220">
        <f>W221*H221</f>
        <v>0</v>
      </c>
      <c r="AR221" s="24" t="s">
        <v>174</v>
      </c>
      <c r="AT221" s="24" t="s">
        <v>169</v>
      </c>
      <c r="AU221" s="24" t="s">
        <v>83</v>
      </c>
      <c r="AY221" s="24" t="s">
        <v>167</v>
      </c>
      <c r="BE221" s="221">
        <f>IF(O221="základní",K221,0)</f>
        <v>0</v>
      </c>
      <c r="BF221" s="221">
        <f>IF(O221="snížená",K221,0)</f>
        <v>0</v>
      </c>
      <c r="BG221" s="221">
        <f>IF(O221="zákl. přenesená",K221,0)</f>
        <v>0</v>
      </c>
      <c r="BH221" s="221">
        <f>IF(O221="sníž. přenesená",K221,0)</f>
        <v>0</v>
      </c>
      <c r="BI221" s="221">
        <f>IF(O221="nulová",K221,0)</f>
        <v>0</v>
      </c>
      <c r="BJ221" s="24" t="s">
        <v>81</v>
      </c>
      <c r="BK221" s="221">
        <f>ROUND(P221*H221,2)</f>
        <v>0</v>
      </c>
      <c r="BL221" s="24" t="s">
        <v>174</v>
      </c>
      <c r="BM221" s="24" t="s">
        <v>381</v>
      </c>
    </row>
    <row r="222" spans="2:65" s="1" customFormat="1" ht="27">
      <c r="B222" s="41"/>
      <c r="C222" s="63"/>
      <c r="D222" s="234" t="s">
        <v>301</v>
      </c>
      <c r="E222" s="63"/>
      <c r="F222" s="273" t="s">
        <v>370</v>
      </c>
      <c r="G222" s="63"/>
      <c r="H222" s="63"/>
      <c r="I222" s="174"/>
      <c r="J222" s="174"/>
      <c r="K222" s="63"/>
      <c r="L222" s="63"/>
      <c r="M222" s="61"/>
      <c r="N222" s="274"/>
      <c r="O222" s="42"/>
      <c r="P222" s="42"/>
      <c r="Q222" s="42"/>
      <c r="R222" s="42"/>
      <c r="S222" s="42"/>
      <c r="T222" s="42"/>
      <c r="U222" s="42"/>
      <c r="V222" s="42"/>
      <c r="W222" s="42"/>
      <c r="X222" s="77"/>
      <c r="AT222" s="24" t="s">
        <v>301</v>
      </c>
      <c r="AU222" s="24" t="s">
        <v>83</v>
      </c>
    </row>
    <row r="223" spans="2:65" s="12" customFormat="1" ht="13.5">
      <c r="B223" s="222"/>
      <c r="C223" s="223"/>
      <c r="D223" s="224" t="s">
        <v>176</v>
      </c>
      <c r="E223" s="225" t="s">
        <v>31</v>
      </c>
      <c r="F223" s="226" t="s">
        <v>269</v>
      </c>
      <c r="G223" s="223"/>
      <c r="H223" s="227">
        <v>16</v>
      </c>
      <c r="I223" s="228"/>
      <c r="J223" s="228"/>
      <c r="K223" s="223"/>
      <c r="L223" s="223"/>
      <c r="M223" s="229"/>
      <c r="N223" s="230"/>
      <c r="O223" s="231"/>
      <c r="P223" s="231"/>
      <c r="Q223" s="231"/>
      <c r="R223" s="231"/>
      <c r="S223" s="231"/>
      <c r="T223" s="231"/>
      <c r="U223" s="231"/>
      <c r="V223" s="231"/>
      <c r="W223" s="231"/>
      <c r="X223" s="232"/>
      <c r="AT223" s="233" t="s">
        <v>176</v>
      </c>
      <c r="AU223" s="233" t="s">
        <v>83</v>
      </c>
      <c r="AV223" s="12" t="s">
        <v>83</v>
      </c>
      <c r="AW223" s="12" t="s">
        <v>7</v>
      </c>
      <c r="AX223" s="12" t="s">
        <v>81</v>
      </c>
      <c r="AY223" s="233" t="s">
        <v>167</v>
      </c>
    </row>
    <row r="224" spans="2:65" s="1" customFormat="1" ht="22.5" customHeight="1">
      <c r="B224" s="41"/>
      <c r="C224" s="210" t="s">
        <v>382</v>
      </c>
      <c r="D224" s="210" t="s">
        <v>169</v>
      </c>
      <c r="E224" s="211" t="s">
        <v>383</v>
      </c>
      <c r="F224" s="212" t="s">
        <v>384</v>
      </c>
      <c r="G224" s="213" t="s">
        <v>299</v>
      </c>
      <c r="H224" s="214">
        <v>402</v>
      </c>
      <c r="I224" s="215"/>
      <c r="J224" s="215"/>
      <c r="K224" s="216">
        <f>ROUND(P224*H224,2)</f>
        <v>0</v>
      </c>
      <c r="L224" s="212" t="s">
        <v>31</v>
      </c>
      <c r="M224" s="61"/>
      <c r="N224" s="217" t="s">
        <v>31</v>
      </c>
      <c r="O224" s="218" t="s">
        <v>44</v>
      </c>
      <c r="P224" s="140">
        <f>I224+J224</f>
        <v>0</v>
      </c>
      <c r="Q224" s="140">
        <f>ROUND(I224*H224,2)</f>
        <v>0</v>
      </c>
      <c r="R224" s="140">
        <f>ROUND(J224*H224,2)</f>
        <v>0</v>
      </c>
      <c r="S224" s="42"/>
      <c r="T224" s="219">
        <f>S224*H224</f>
        <v>0</v>
      </c>
      <c r="U224" s="219">
        <v>0</v>
      </c>
      <c r="V224" s="219">
        <f>U224*H224</f>
        <v>0</v>
      </c>
      <c r="W224" s="219">
        <v>0</v>
      </c>
      <c r="X224" s="220">
        <f>W224*H224</f>
        <v>0</v>
      </c>
      <c r="AR224" s="24" t="s">
        <v>174</v>
      </c>
      <c r="AT224" s="24" t="s">
        <v>169</v>
      </c>
      <c r="AU224" s="24" t="s">
        <v>83</v>
      </c>
      <c r="AY224" s="24" t="s">
        <v>167</v>
      </c>
      <c r="BE224" s="221">
        <f>IF(O224="základní",K224,0)</f>
        <v>0</v>
      </c>
      <c r="BF224" s="221">
        <f>IF(O224="snížená",K224,0)</f>
        <v>0</v>
      </c>
      <c r="BG224" s="221">
        <f>IF(O224="zákl. přenesená",K224,0)</f>
        <v>0</v>
      </c>
      <c r="BH224" s="221">
        <f>IF(O224="sníž. přenesená",K224,0)</f>
        <v>0</v>
      </c>
      <c r="BI224" s="221">
        <f>IF(O224="nulová",K224,0)</f>
        <v>0</v>
      </c>
      <c r="BJ224" s="24" t="s">
        <v>81</v>
      </c>
      <c r="BK224" s="221">
        <f>ROUND(P224*H224,2)</f>
        <v>0</v>
      </c>
      <c r="BL224" s="24" t="s">
        <v>174</v>
      </c>
      <c r="BM224" s="24" t="s">
        <v>385</v>
      </c>
    </row>
    <row r="225" spans="2:65" s="1" customFormat="1" ht="27">
      <c r="B225" s="41"/>
      <c r="C225" s="63"/>
      <c r="D225" s="234" t="s">
        <v>301</v>
      </c>
      <c r="E225" s="63"/>
      <c r="F225" s="273" t="s">
        <v>386</v>
      </c>
      <c r="G225" s="63"/>
      <c r="H225" s="63"/>
      <c r="I225" s="174"/>
      <c r="J225" s="174"/>
      <c r="K225" s="63"/>
      <c r="L225" s="63"/>
      <c r="M225" s="61"/>
      <c r="N225" s="274"/>
      <c r="O225" s="42"/>
      <c r="P225" s="42"/>
      <c r="Q225" s="42"/>
      <c r="R225" s="42"/>
      <c r="S225" s="42"/>
      <c r="T225" s="42"/>
      <c r="U225" s="42"/>
      <c r="V225" s="42"/>
      <c r="W225" s="42"/>
      <c r="X225" s="77"/>
      <c r="AT225" s="24" t="s">
        <v>301</v>
      </c>
      <c r="AU225" s="24" t="s">
        <v>83</v>
      </c>
    </row>
    <row r="226" spans="2:65" s="12" customFormat="1" ht="13.5">
      <c r="B226" s="222"/>
      <c r="C226" s="223"/>
      <c r="D226" s="224" t="s">
        <v>176</v>
      </c>
      <c r="E226" s="225" t="s">
        <v>31</v>
      </c>
      <c r="F226" s="226" t="s">
        <v>323</v>
      </c>
      <c r="G226" s="223"/>
      <c r="H226" s="227">
        <v>402</v>
      </c>
      <c r="I226" s="228"/>
      <c r="J226" s="228"/>
      <c r="K226" s="223"/>
      <c r="L226" s="223"/>
      <c r="M226" s="229"/>
      <c r="N226" s="230"/>
      <c r="O226" s="231"/>
      <c r="P226" s="231"/>
      <c r="Q226" s="231"/>
      <c r="R226" s="231"/>
      <c r="S226" s="231"/>
      <c r="T226" s="231"/>
      <c r="U226" s="231"/>
      <c r="V226" s="231"/>
      <c r="W226" s="231"/>
      <c r="X226" s="232"/>
      <c r="AT226" s="233" t="s">
        <v>176</v>
      </c>
      <c r="AU226" s="233" t="s">
        <v>83</v>
      </c>
      <c r="AV226" s="12" t="s">
        <v>83</v>
      </c>
      <c r="AW226" s="12" t="s">
        <v>7</v>
      </c>
      <c r="AX226" s="12" t="s">
        <v>81</v>
      </c>
      <c r="AY226" s="233" t="s">
        <v>167</v>
      </c>
    </row>
    <row r="227" spans="2:65" s="1" customFormat="1" ht="22.5" customHeight="1">
      <c r="B227" s="41"/>
      <c r="C227" s="210" t="s">
        <v>387</v>
      </c>
      <c r="D227" s="210" t="s">
        <v>169</v>
      </c>
      <c r="E227" s="211" t="s">
        <v>388</v>
      </c>
      <c r="F227" s="212" t="s">
        <v>389</v>
      </c>
      <c r="G227" s="213" t="s">
        <v>356</v>
      </c>
      <c r="H227" s="214">
        <v>281.39999999999998</v>
      </c>
      <c r="I227" s="215"/>
      <c r="J227" s="215"/>
      <c r="K227" s="216">
        <f>ROUND(P227*H227,2)</f>
        <v>0</v>
      </c>
      <c r="L227" s="212" t="s">
        <v>31</v>
      </c>
      <c r="M227" s="61"/>
      <c r="N227" s="217" t="s">
        <v>31</v>
      </c>
      <c r="O227" s="218" t="s">
        <v>44</v>
      </c>
      <c r="P227" s="140">
        <f>I227+J227</f>
        <v>0</v>
      </c>
      <c r="Q227" s="140">
        <f>ROUND(I227*H227,2)</f>
        <v>0</v>
      </c>
      <c r="R227" s="140">
        <f>ROUND(J227*H227,2)</f>
        <v>0</v>
      </c>
      <c r="S227" s="42"/>
      <c r="T227" s="219">
        <f>S227*H227</f>
        <v>0</v>
      </c>
      <c r="U227" s="219">
        <v>0</v>
      </c>
      <c r="V227" s="219">
        <f>U227*H227</f>
        <v>0</v>
      </c>
      <c r="W227" s="219">
        <v>0</v>
      </c>
      <c r="X227" s="220">
        <f>W227*H227</f>
        <v>0</v>
      </c>
      <c r="AR227" s="24" t="s">
        <v>174</v>
      </c>
      <c r="AT227" s="24" t="s">
        <v>169</v>
      </c>
      <c r="AU227" s="24" t="s">
        <v>83</v>
      </c>
      <c r="AY227" s="24" t="s">
        <v>167</v>
      </c>
      <c r="BE227" s="221">
        <f>IF(O227="základní",K227,0)</f>
        <v>0</v>
      </c>
      <c r="BF227" s="221">
        <f>IF(O227="snížená",K227,0)</f>
        <v>0</v>
      </c>
      <c r="BG227" s="221">
        <f>IF(O227="zákl. přenesená",K227,0)</f>
        <v>0</v>
      </c>
      <c r="BH227" s="221">
        <f>IF(O227="sníž. přenesená",K227,0)</f>
        <v>0</v>
      </c>
      <c r="BI227" s="221">
        <f>IF(O227="nulová",K227,0)</f>
        <v>0</v>
      </c>
      <c r="BJ227" s="24" t="s">
        <v>81</v>
      </c>
      <c r="BK227" s="221">
        <f>ROUND(P227*H227,2)</f>
        <v>0</v>
      </c>
      <c r="BL227" s="24" t="s">
        <v>174</v>
      </c>
      <c r="BM227" s="24" t="s">
        <v>390</v>
      </c>
    </row>
    <row r="228" spans="2:65" s="1" customFormat="1" ht="27">
      <c r="B228" s="41"/>
      <c r="C228" s="63"/>
      <c r="D228" s="234" t="s">
        <v>301</v>
      </c>
      <c r="E228" s="63"/>
      <c r="F228" s="273" t="s">
        <v>386</v>
      </c>
      <c r="G228" s="63"/>
      <c r="H228" s="63"/>
      <c r="I228" s="174"/>
      <c r="J228" s="174"/>
      <c r="K228" s="63"/>
      <c r="L228" s="63"/>
      <c r="M228" s="61"/>
      <c r="N228" s="274"/>
      <c r="O228" s="42"/>
      <c r="P228" s="42"/>
      <c r="Q228" s="42"/>
      <c r="R228" s="42"/>
      <c r="S228" s="42"/>
      <c r="T228" s="42"/>
      <c r="U228" s="42"/>
      <c r="V228" s="42"/>
      <c r="W228" s="42"/>
      <c r="X228" s="77"/>
      <c r="AT228" s="24" t="s">
        <v>301</v>
      </c>
      <c r="AU228" s="24" t="s">
        <v>83</v>
      </c>
    </row>
    <row r="229" spans="2:65" s="12" customFormat="1" ht="13.5">
      <c r="B229" s="222"/>
      <c r="C229" s="223"/>
      <c r="D229" s="234" t="s">
        <v>176</v>
      </c>
      <c r="E229" s="235" t="s">
        <v>31</v>
      </c>
      <c r="F229" s="236" t="s">
        <v>391</v>
      </c>
      <c r="G229" s="223"/>
      <c r="H229" s="237">
        <v>281.39999999999998</v>
      </c>
      <c r="I229" s="228"/>
      <c r="J229" s="228"/>
      <c r="K229" s="223"/>
      <c r="L229" s="223"/>
      <c r="M229" s="229"/>
      <c r="N229" s="230"/>
      <c r="O229" s="231"/>
      <c r="P229" s="231"/>
      <c r="Q229" s="231"/>
      <c r="R229" s="231"/>
      <c r="S229" s="231"/>
      <c r="T229" s="231"/>
      <c r="U229" s="231"/>
      <c r="V229" s="231"/>
      <c r="W229" s="231"/>
      <c r="X229" s="232"/>
      <c r="AT229" s="233" t="s">
        <v>176</v>
      </c>
      <c r="AU229" s="233" t="s">
        <v>83</v>
      </c>
      <c r="AV229" s="12" t="s">
        <v>83</v>
      </c>
      <c r="AW229" s="12" t="s">
        <v>7</v>
      </c>
      <c r="AX229" s="12" t="s">
        <v>81</v>
      </c>
      <c r="AY229" s="233" t="s">
        <v>167</v>
      </c>
    </row>
    <row r="230" spans="2:65" s="11" customFormat="1" ht="29.85" customHeight="1">
      <c r="B230" s="192"/>
      <c r="C230" s="193"/>
      <c r="D230" s="207" t="s">
        <v>74</v>
      </c>
      <c r="E230" s="208" t="s">
        <v>83</v>
      </c>
      <c r="F230" s="208" t="s">
        <v>392</v>
      </c>
      <c r="G230" s="193"/>
      <c r="H230" s="193"/>
      <c r="I230" s="196"/>
      <c r="J230" s="196"/>
      <c r="K230" s="209">
        <f>BK230</f>
        <v>0</v>
      </c>
      <c r="L230" s="193"/>
      <c r="M230" s="198"/>
      <c r="N230" s="199"/>
      <c r="O230" s="200"/>
      <c r="P230" s="200"/>
      <c r="Q230" s="201">
        <f>SUM(Q231:Q233)</f>
        <v>0</v>
      </c>
      <c r="R230" s="201">
        <f>SUM(R231:R233)</f>
        <v>0</v>
      </c>
      <c r="S230" s="200"/>
      <c r="T230" s="202">
        <f>SUM(T231:T233)</f>
        <v>0</v>
      </c>
      <c r="U230" s="200"/>
      <c r="V230" s="202">
        <f>SUM(V231:V233)</f>
        <v>6.6E-3</v>
      </c>
      <c r="W230" s="200"/>
      <c r="X230" s="203">
        <f>SUM(X231:X233)</f>
        <v>0</v>
      </c>
      <c r="AR230" s="204" t="s">
        <v>81</v>
      </c>
      <c r="AT230" s="205" t="s">
        <v>74</v>
      </c>
      <c r="AU230" s="205" t="s">
        <v>81</v>
      </c>
      <c r="AY230" s="204" t="s">
        <v>167</v>
      </c>
      <c r="BK230" s="206">
        <f>SUM(BK231:BK233)</f>
        <v>0</v>
      </c>
    </row>
    <row r="231" spans="2:65" s="1" customFormat="1" ht="22.5" customHeight="1">
      <c r="B231" s="41"/>
      <c r="C231" s="210" t="s">
        <v>393</v>
      </c>
      <c r="D231" s="210" t="s">
        <v>169</v>
      </c>
      <c r="E231" s="211" t="s">
        <v>394</v>
      </c>
      <c r="F231" s="212" t="s">
        <v>395</v>
      </c>
      <c r="G231" s="213" t="s">
        <v>356</v>
      </c>
      <c r="H231" s="214">
        <v>20</v>
      </c>
      <c r="I231" s="215"/>
      <c r="J231" s="215"/>
      <c r="K231" s="216">
        <f>ROUND(P231*H231,2)</f>
        <v>0</v>
      </c>
      <c r="L231" s="212" t="s">
        <v>31</v>
      </c>
      <c r="M231" s="61"/>
      <c r="N231" s="217" t="s">
        <v>31</v>
      </c>
      <c r="O231" s="218" t="s">
        <v>44</v>
      </c>
      <c r="P231" s="140">
        <f>I231+J231</f>
        <v>0</v>
      </c>
      <c r="Q231" s="140">
        <f>ROUND(I231*H231,2)</f>
        <v>0</v>
      </c>
      <c r="R231" s="140">
        <f>ROUND(J231*H231,2)</f>
        <v>0</v>
      </c>
      <c r="S231" s="42"/>
      <c r="T231" s="219">
        <f>S231*H231</f>
        <v>0</v>
      </c>
      <c r="U231" s="219">
        <v>3.3E-4</v>
      </c>
      <c r="V231" s="219">
        <f>U231*H231</f>
        <v>6.6E-3</v>
      </c>
      <c r="W231" s="219">
        <v>0</v>
      </c>
      <c r="X231" s="220">
        <f>W231*H231</f>
        <v>0</v>
      </c>
      <c r="AR231" s="24" t="s">
        <v>174</v>
      </c>
      <c r="AT231" s="24" t="s">
        <v>169</v>
      </c>
      <c r="AU231" s="24" t="s">
        <v>83</v>
      </c>
      <c r="AY231" s="24" t="s">
        <v>167</v>
      </c>
      <c r="BE231" s="221">
        <f>IF(O231="základní",K231,0)</f>
        <v>0</v>
      </c>
      <c r="BF231" s="221">
        <f>IF(O231="snížená",K231,0)</f>
        <v>0</v>
      </c>
      <c r="BG231" s="221">
        <f>IF(O231="zákl. přenesená",K231,0)</f>
        <v>0</v>
      </c>
      <c r="BH231" s="221">
        <f>IF(O231="sníž. přenesená",K231,0)</f>
        <v>0</v>
      </c>
      <c r="BI231" s="221">
        <f>IF(O231="nulová",K231,0)</f>
        <v>0</v>
      </c>
      <c r="BJ231" s="24" t="s">
        <v>81</v>
      </c>
      <c r="BK231" s="221">
        <f>ROUND(P231*H231,2)</f>
        <v>0</v>
      </c>
      <c r="BL231" s="24" t="s">
        <v>174</v>
      </c>
      <c r="BM231" s="24" t="s">
        <v>396</v>
      </c>
    </row>
    <row r="232" spans="2:65" s="1" customFormat="1" ht="54">
      <c r="B232" s="41"/>
      <c r="C232" s="63"/>
      <c r="D232" s="234" t="s">
        <v>301</v>
      </c>
      <c r="E232" s="63"/>
      <c r="F232" s="273" t="s">
        <v>397</v>
      </c>
      <c r="G232" s="63"/>
      <c r="H232" s="63"/>
      <c r="I232" s="174"/>
      <c r="J232" s="174"/>
      <c r="K232" s="63"/>
      <c r="L232" s="63"/>
      <c r="M232" s="61"/>
      <c r="N232" s="274"/>
      <c r="O232" s="42"/>
      <c r="P232" s="42"/>
      <c r="Q232" s="42"/>
      <c r="R232" s="42"/>
      <c r="S232" s="42"/>
      <c r="T232" s="42"/>
      <c r="U232" s="42"/>
      <c r="V232" s="42"/>
      <c r="W232" s="42"/>
      <c r="X232" s="77"/>
      <c r="AT232" s="24" t="s">
        <v>301</v>
      </c>
      <c r="AU232" s="24" t="s">
        <v>83</v>
      </c>
    </row>
    <row r="233" spans="2:65" s="12" customFormat="1" ht="13.5">
      <c r="B233" s="222"/>
      <c r="C233" s="223"/>
      <c r="D233" s="234" t="s">
        <v>176</v>
      </c>
      <c r="E233" s="235" t="s">
        <v>31</v>
      </c>
      <c r="F233" s="236" t="s">
        <v>398</v>
      </c>
      <c r="G233" s="223"/>
      <c r="H233" s="237">
        <v>20</v>
      </c>
      <c r="I233" s="228"/>
      <c r="J233" s="228"/>
      <c r="K233" s="223"/>
      <c r="L233" s="223"/>
      <c r="M233" s="229"/>
      <c r="N233" s="230"/>
      <c r="O233" s="231"/>
      <c r="P233" s="231"/>
      <c r="Q233" s="231"/>
      <c r="R233" s="231"/>
      <c r="S233" s="231"/>
      <c r="T233" s="231"/>
      <c r="U233" s="231"/>
      <c r="V233" s="231"/>
      <c r="W233" s="231"/>
      <c r="X233" s="232"/>
      <c r="AT233" s="233" t="s">
        <v>176</v>
      </c>
      <c r="AU233" s="233" t="s">
        <v>83</v>
      </c>
      <c r="AV233" s="12" t="s">
        <v>83</v>
      </c>
      <c r="AW233" s="12" t="s">
        <v>7</v>
      </c>
      <c r="AX233" s="12" t="s">
        <v>81</v>
      </c>
      <c r="AY233" s="233" t="s">
        <v>167</v>
      </c>
    </row>
    <row r="234" spans="2:65" s="11" customFormat="1" ht="29.85" customHeight="1">
      <c r="B234" s="192"/>
      <c r="C234" s="193"/>
      <c r="D234" s="207" t="s">
        <v>74</v>
      </c>
      <c r="E234" s="208" t="s">
        <v>182</v>
      </c>
      <c r="F234" s="208" t="s">
        <v>399</v>
      </c>
      <c r="G234" s="193"/>
      <c r="H234" s="193"/>
      <c r="I234" s="196"/>
      <c r="J234" s="196"/>
      <c r="K234" s="209">
        <f>BK234</f>
        <v>0</v>
      </c>
      <c r="L234" s="193"/>
      <c r="M234" s="198"/>
      <c r="N234" s="199"/>
      <c r="O234" s="200"/>
      <c r="P234" s="200"/>
      <c r="Q234" s="201">
        <f>SUM(Q235:Q242)</f>
        <v>0</v>
      </c>
      <c r="R234" s="201">
        <f>SUM(R235:R242)</f>
        <v>0</v>
      </c>
      <c r="S234" s="200"/>
      <c r="T234" s="202">
        <f>SUM(T235:T242)</f>
        <v>0</v>
      </c>
      <c r="U234" s="200"/>
      <c r="V234" s="202">
        <f>SUM(V235:V242)</f>
        <v>62.556689000000006</v>
      </c>
      <c r="W234" s="200"/>
      <c r="X234" s="203">
        <f>SUM(X235:X242)</f>
        <v>0</v>
      </c>
      <c r="AR234" s="204" t="s">
        <v>81</v>
      </c>
      <c r="AT234" s="205" t="s">
        <v>74</v>
      </c>
      <c r="AU234" s="205" t="s">
        <v>81</v>
      </c>
      <c r="AY234" s="204" t="s">
        <v>167</v>
      </c>
      <c r="BK234" s="206">
        <f>SUM(BK235:BK242)</f>
        <v>0</v>
      </c>
    </row>
    <row r="235" spans="2:65" s="1" customFormat="1" ht="44.25" customHeight="1">
      <c r="B235" s="41"/>
      <c r="C235" s="210" t="s">
        <v>400</v>
      </c>
      <c r="D235" s="210" t="s">
        <v>169</v>
      </c>
      <c r="E235" s="211" t="s">
        <v>401</v>
      </c>
      <c r="F235" s="212" t="s">
        <v>402</v>
      </c>
      <c r="G235" s="213" t="s">
        <v>204</v>
      </c>
      <c r="H235" s="214">
        <v>21.55</v>
      </c>
      <c r="I235" s="215"/>
      <c r="J235" s="215"/>
      <c r="K235" s="216">
        <f>ROUND(P235*H235,2)</f>
        <v>0</v>
      </c>
      <c r="L235" s="212" t="s">
        <v>173</v>
      </c>
      <c r="M235" s="61"/>
      <c r="N235" s="217" t="s">
        <v>31</v>
      </c>
      <c r="O235" s="218" t="s">
        <v>44</v>
      </c>
      <c r="P235" s="140">
        <f>I235+J235</f>
        <v>0</v>
      </c>
      <c r="Q235" s="140">
        <f>ROUND(I235*H235,2)</f>
        <v>0</v>
      </c>
      <c r="R235" s="140">
        <f>ROUND(J235*H235,2)</f>
        <v>0</v>
      </c>
      <c r="S235" s="42"/>
      <c r="T235" s="219">
        <f>S235*H235</f>
        <v>0</v>
      </c>
      <c r="U235" s="219">
        <v>2.6703800000000002</v>
      </c>
      <c r="V235" s="219">
        <f>U235*H235</f>
        <v>57.546689000000008</v>
      </c>
      <c r="W235" s="219">
        <v>0</v>
      </c>
      <c r="X235" s="220">
        <f>W235*H235</f>
        <v>0</v>
      </c>
      <c r="AR235" s="24" t="s">
        <v>174</v>
      </c>
      <c r="AT235" s="24" t="s">
        <v>169</v>
      </c>
      <c r="AU235" s="24" t="s">
        <v>83</v>
      </c>
      <c r="AY235" s="24" t="s">
        <v>167</v>
      </c>
      <c r="BE235" s="221">
        <f>IF(O235="základní",K235,0)</f>
        <v>0</v>
      </c>
      <c r="BF235" s="221">
        <f>IF(O235="snížená",K235,0)</f>
        <v>0</v>
      </c>
      <c r="BG235" s="221">
        <f>IF(O235="zákl. přenesená",K235,0)</f>
        <v>0</v>
      </c>
      <c r="BH235" s="221">
        <f>IF(O235="sníž. přenesená",K235,0)</f>
        <v>0</v>
      </c>
      <c r="BI235" s="221">
        <f>IF(O235="nulová",K235,0)</f>
        <v>0</v>
      </c>
      <c r="BJ235" s="24" t="s">
        <v>81</v>
      </c>
      <c r="BK235" s="221">
        <f>ROUND(P235*H235,2)</f>
        <v>0</v>
      </c>
      <c r="BL235" s="24" t="s">
        <v>174</v>
      </c>
      <c r="BM235" s="24" t="s">
        <v>403</v>
      </c>
    </row>
    <row r="236" spans="2:65" s="12" customFormat="1" ht="13.5">
      <c r="B236" s="222"/>
      <c r="C236" s="223"/>
      <c r="D236" s="234" t="s">
        <v>176</v>
      </c>
      <c r="E236" s="235" t="s">
        <v>31</v>
      </c>
      <c r="F236" s="236" t="s">
        <v>404</v>
      </c>
      <c r="G236" s="223"/>
      <c r="H236" s="237">
        <v>21.55</v>
      </c>
      <c r="I236" s="228"/>
      <c r="J236" s="228"/>
      <c r="K236" s="223"/>
      <c r="L236" s="223"/>
      <c r="M236" s="229"/>
      <c r="N236" s="230"/>
      <c r="O236" s="231"/>
      <c r="P236" s="231"/>
      <c r="Q236" s="231"/>
      <c r="R236" s="231"/>
      <c r="S236" s="231"/>
      <c r="T236" s="231"/>
      <c r="U236" s="231"/>
      <c r="V236" s="231"/>
      <c r="W236" s="231"/>
      <c r="X236" s="232"/>
      <c r="AT236" s="233" t="s">
        <v>176</v>
      </c>
      <c r="AU236" s="233" t="s">
        <v>83</v>
      </c>
      <c r="AV236" s="12" t="s">
        <v>83</v>
      </c>
      <c r="AW236" s="12" t="s">
        <v>7</v>
      </c>
      <c r="AX236" s="12" t="s">
        <v>75</v>
      </c>
      <c r="AY236" s="233" t="s">
        <v>167</v>
      </c>
    </row>
    <row r="237" spans="2:65" s="13" customFormat="1" ht="13.5">
      <c r="B237" s="238"/>
      <c r="C237" s="239"/>
      <c r="D237" s="224" t="s">
        <v>176</v>
      </c>
      <c r="E237" s="260" t="s">
        <v>31</v>
      </c>
      <c r="F237" s="261" t="s">
        <v>196</v>
      </c>
      <c r="G237" s="239"/>
      <c r="H237" s="262">
        <v>21.55</v>
      </c>
      <c r="I237" s="243"/>
      <c r="J237" s="243"/>
      <c r="K237" s="239"/>
      <c r="L237" s="239"/>
      <c r="M237" s="244"/>
      <c r="N237" s="245"/>
      <c r="O237" s="246"/>
      <c r="P237" s="246"/>
      <c r="Q237" s="246"/>
      <c r="R237" s="246"/>
      <c r="S237" s="246"/>
      <c r="T237" s="246"/>
      <c r="U237" s="246"/>
      <c r="V237" s="246"/>
      <c r="W237" s="246"/>
      <c r="X237" s="247"/>
      <c r="AT237" s="248" t="s">
        <v>176</v>
      </c>
      <c r="AU237" s="248" t="s">
        <v>83</v>
      </c>
      <c r="AV237" s="13" t="s">
        <v>174</v>
      </c>
      <c r="AW237" s="13" t="s">
        <v>7</v>
      </c>
      <c r="AX237" s="13" t="s">
        <v>81</v>
      </c>
      <c r="AY237" s="248" t="s">
        <v>167</v>
      </c>
    </row>
    <row r="238" spans="2:65" s="1" customFormat="1" ht="31.5" customHeight="1">
      <c r="B238" s="41"/>
      <c r="C238" s="210" t="s">
        <v>405</v>
      </c>
      <c r="D238" s="210" t="s">
        <v>169</v>
      </c>
      <c r="E238" s="211" t="s">
        <v>406</v>
      </c>
      <c r="F238" s="212" t="s">
        <v>407</v>
      </c>
      <c r="G238" s="213" t="s">
        <v>204</v>
      </c>
      <c r="H238" s="214">
        <v>2.4</v>
      </c>
      <c r="I238" s="215"/>
      <c r="J238" s="215"/>
      <c r="K238" s="216">
        <f>ROUND(P238*H238,2)</f>
        <v>0</v>
      </c>
      <c r="L238" s="212" t="s">
        <v>173</v>
      </c>
      <c r="M238" s="61"/>
      <c r="N238" s="217" t="s">
        <v>31</v>
      </c>
      <c r="O238" s="218" t="s">
        <v>44</v>
      </c>
      <c r="P238" s="140">
        <f>I238+J238</f>
        <v>0</v>
      </c>
      <c r="Q238" s="140">
        <f>ROUND(I238*H238,2)</f>
        <v>0</v>
      </c>
      <c r="R238" s="140">
        <f>ROUND(J238*H238,2)</f>
        <v>0</v>
      </c>
      <c r="S238" s="42"/>
      <c r="T238" s="219">
        <f>S238*H238</f>
        <v>0</v>
      </c>
      <c r="U238" s="219">
        <v>2.0874999999999999</v>
      </c>
      <c r="V238" s="219">
        <f>U238*H238</f>
        <v>5.01</v>
      </c>
      <c r="W238" s="219">
        <v>0</v>
      </c>
      <c r="X238" s="220">
        <f>W238*H238</f>
        <v>0</v>
      </c>
      <c r="AR238" s="24" t="s">
        <v>174</v>
      </c>
      <c r="AT238" s="24" t="s">
        <v>169</v>
      </c>
      <c r="AU238" s="24" t="s">
        <v>83</v>
      </c>
      <c r="AY238" s="24" t="s">
        <v>167</v>
      </c>
      <c r="BE238" s="221">
        <f>IF(O238="základní",K238,0)</f>
        <v>0</v>
      </c>
      <c r="BF238" s="221">
        <f>IF(O238="snížená",K238,0)</f>
        <v>0</v>
      </c>
      <c r="BG238" s="221">
        <f>IF(O238="zákl. přenesená",K238,0)</f>
        <v>0</v>
      </c>
      <c r="BH238" s="221">
        <f>IF(O238="sníž. přenesená",K238,0)</f>
        <v>0</v>
      </c>
      <c r="BI238" s="221">
        <f>IF(O238="nulová",K238,0)</f>
        <v>0</v>
      </c>
      <c r="BJ238" s="24" t="s">
        <v>81</v>
      </c>
      <c r="BK238" s="221">
        <f>ROUND(P238*H238,2)</f>
        <v>0</v>
      </c>
      <c r="BL238" s="24" t="s">
        <v>174</v>
      </c>
      <c r="BM238" s="24" t="s">
        <v>408</v>
      </c>
    </row>
    <row r="239" spans="2:65" s="12" customFormat="1" ht="13.5">
      <c r="B239" s="222"/>
      <c r="C239" s="223"/>
      <c r="D239" s="224" t="s">
        <v>176</v>
      </c>
      <c r="E239" s="225" t="s">
        <v>110</v>
      </c>
      <c r="F239" s="226" t="s">
        <v>409</v>
      </c>
      <c r="G239" s="223"/>
      <c r="H239" s="227">
        <v>2.4</v>
      </c>
      <c r="I239" s="228"/>
      <c r="J239" s="228"/>
      <c r="K239" s="223"/>
      <c r="L239" s="223"/>
      <c r="M239" s="229"/>
      <c r="N239" s="230"/>
      <c r="O239" s="231"/>
      <c r="P239" s="231"/>
      <c r="Q239" s="231"/>
      <c r="R239" s="231"/>
      <c r="S239" s="231"/>
      <c r="T239" s="231"/>
      <c r="U239" s="231"/>
      <c r="V239" s="231"/>
      <c r="W239" s="231"/>
      <c r="X239" s="232"/>
      <c r="AT239" s="233" t="s">
        <v>176</v>
      </c>
      <c r="AU239" s="233" t="s">
        <v>83</v>
      </c>
      <c r="AV239" s="12" t="s">
        <v>83</v>
      </c>
      <c r="AW239" s="12" t="s">
        <v>7</v>
      </c>
      <c r="AX239" s="12" t="s">
        <v>81</v>
      </c>
      <c r="AY239" s="233" t="s">
        <v>167</v>
      </c>
    </row>
    <row r="240" spans="2:65" s="1" customFormat="1" ht="22.5" customHeight="1">
      <c r="B240" s="41"/>
      <c r="C240" s="210" t="s">
        <v>410</v>
      </c>
      <c r="D240" s="210" t="s">
        <v>169</v>
      </c>
      <c r="E240" s="211" t="s">
        <v>411</v>
      </c>
      <c r="F240" s="212" t="s">
        <v>412</v>
      </c>
      <c r="G240" s="213" t="s">
        <v>185</v>
      </c>
      <c r="H240" s="214">
        <v>20.399999999999999</v>
      </c>
      <c r="I240" s="215"/>
      <c r="J240" s="215"/>
      <c r="K240" s="216">
        <f>ROUND(P240*H240,2)</f>
        <v>0</v>
      </c>
      <c r="L240" s="212" t="s">
        <v>31</v>
      </c>
      <c r="M240" s="61"/>
      <c r="N240" s="217" t="s">
        <v>31</v>
      </c>
      <c r="O240" s="218" t="s">
        <v>44</v>
      </c>
      <c r="P240" s="140">
        <f>I240+J240</f>
        <v>0</v>
      </c>
      <c r="Q240" s="140">
        <f>ROUND(I240*H240,2)</f>
        <v>0</v>
      </c>
      <c r="R240" s="140">
        <f>ROUND(J240*H240,2)</f>
        <v>0</v>
      </c>
      <c r="S240" s="42"/>
      <c r="T240" s="219">
        <f>S240*H240</f>
        <v>0</v>
      </c>
      <c r="U240" s="219">
        <v>0</v>
      </c>
      <c r="V240" s="219">
        <f>U240*H240</f>
        <v>0</v>
      </c>
      <c r="W240" s="219">
        <v>0</v>
      </c>
      <c r="X240" s="220">
        <f>W240*H240</f>
        <v>0</v>
      </c>
      <c r="AR240" s="24" t="s">
        <v>174</v>
      </c>
      <c r="AT240" s="24" t="s">
        <v>169</v>
      </c>
      <c r="AU240" s="24" t="s">
        <v>83</v>
      </c>
      <c r="AY240" s="24" t="s">
        <v>167</v>
      </c>
      <c r="BE240" s="221">
        <f>IF(O240="základní",K240,0)</f>
        <v>0</v>
      </c>
      <c r="BF240" s="221">
        <f>IF(O240="snížená",K240,0)</f>
        <v>0</v>
      </c>
      <c r="BG240" s="221">
        <f>IF(O240="zákl. přenesená",K240,0)</f>
        <v>0</v>
      </c>
      <c r="BH240" s="221">
        <f>IF(O240="sníž. přenesená",K240,0)</f>
        <v>0</v>
      </c>
      <c r="BI240" s="221">
        <f>IF(O240="nulová",K240,0)</f>
        <v>0</v>
      </c>
      <c r="BJ240" s="24" t="s">
        <v>81</v>
      </c>
      <c r="BK240" s="221">
        <f>ROUND(P240*H240,2)</f>
        <v>0</v>
      </c>
      <c r="BL240" s="24" t="s">
        <v>174</v>
      </c>
      <c r="BM240" s="24" t="s">
        <v>413</v>
      </c>
    </row>
    <row r="241" spans="2:65" s="1" customFormat="1" ht="94.5">
      <c r="B241" s="41"/>
      <c r="C241" s="63"/>
      <c r="D241" s="234" t="s">
        <v>301</v>
      </c>
      <c r="E241" s="63"/>
      <c r="F241" s="273" t="s">
        <v>414</v>
      </c>
      <c r="G241" s="63"/>
      <c r="H241" s="63"/>
      <c r="I241" s="174"/>
      <c r="J241" s="174"/>
      <c r="K241" s="63"/>
      <c r="L241" s="63"/>
      <c r="M241" s="61"/>
      <c r="N241" s="274"/>
      <c r="O241" s="42"/>
      <c r="P241" s="42"/>
      <c r="Q241" s="42"/>
      <c r="R241" s="42"/>
      <c r="S241" s="42"/>
      <c r="T241" s="42"/>
      <c r="U241" s="42"/>
      <c r="V241" s="42"/>
      <c r="W241" s="42"/>
      <c r="X241" s="77"/>
      <c r="AT241" s="24" t="s">
        <v>301</v>
      </c>
      <c r="AU241" s="24" t="s">
        <v>83</v>
      </c>
    </row>
    <row r="242" spans="2:65" s="12" customFormat="1" ht="13.5">
      <c r="B242" s="222"/>
      <c r="C242" s="223"/>
      <c r="D242" s="234" t="s">
        <v>176</v>
      </c>
      <c r="E242" s="235" t="s">
        <v>31</v>
      </c>
      <c r="F242" s="236" t="s">
        <v>415</v>
      </c>
      <c r="G242" s="223"/>
      <c r="H242" s="237">
        <v>20.399999999999999</v>
      </c>
      <c r="I242" s="228"/>
      <c r="J242" s="228"/>
      <c r="K242" s="223"/>
      <c r="L242" s="223"/>
      <c r="M242" s="229"/>
      <c r="N242" s="230"/>
      <c r="O242" s="231"/>
      <c r="P242" s="231"/>
      <c r="Q242" s="231"/>
      <c r="R242" s="231"/>
      <c r="S242" s="231"/>
      <c r="T242" s="231"/>
      <c r="U242" s="231"/>
      <c r="V242" s="231"/>
      <c r="W242" s="231"/>
      <c r="X242" s="232"/>
      <c r="AT242" s="233" t="s">
        <v>176</v>
      </c>
      <c r="AU242" s="233" t="s">
        <v>83</v>
      </c>
      <c r="AV242" s="12" t="s">
        <v>83</v>
      </c>
      <c r="AW242" s="12" t="s">
        <v>7</v>
      </c>
      <c r="AX242" s="12" t="s">
        <v>81</v>
      </c>
      <c r="AY242" s="233" t="s">
        <v>167</v>
      </c>
    </row>
    <row r="243" spans="2:65" s="11" customFormat="1" ht="29.85" customHeight="1">
      <c r="B243" s="192"/>
      <c r="C243" s="193"/>
      <c r="D243" s="207" t="s">
        <v>74</v>
      </c>
      <c r="E243" s="208" t="s">
        <v>174</v>
      </c>
      <c r="F243" s="208" t="s">
        <v>416</v>
      </c>
      <c r="G243" s="193"/>
      <c r="H243" s="193"/>
      <c r="I243" s="196"/>
      <c r="J243" s="196"/>
      <c r="K243" s="209">
        <f>BK243</f>
        <v>0</v>
      </c>
      <c r="L243" s="193"/>
      <c r="M243" s="198"/>
      <c r="N243" s="199"/>
      <c r="O243" s="200"/>
      <c r="P243" s="200"/>
      <c r="Q243" s="201">
        <f>SUM(Q244:Q268)</f>
        <v>0</v>
      </c>
      <c r="R243" s="201">
        <f>SUM(R244:R268)</f>
        <v>0</v>
      </c>
      <c r="S243" s="200"/>
      <c r="T243" s="202">
        <f>SUM(T244:T268)</f>
        <v>0</v>
      </c>
      <c r="U243" s="200"/>
      <c r="V243" s="202">
        <f>SUM(V244:V268)</f>
        <v>105.61660780297001</v>
      </c>
      <c r="W243" s="200"/>
      <c r="X243" s="203">
        <f>SUM(X244:X268)</f>
        <v>0</v>
      </c>
      <c r="AR243" s="204" t="s">
        <v>81</v>
      </c>
      <c r="AT243" s="205" t="s">
        <v>74</v>
      </c>
      <c r="AU243" s="205" t="s">
        <v>81</v>
      </c>
      <c r="AY243" s="204" t="s">
        <v>167</v>
      </c>
      <c r="BK243" s="206">
        <f>SUM(BK244:BK268)</f>
        <v>0</v>
      </c>
    </row>
    <row r="244" spans="2:65" s="1" customFormat="1" ht="22.5" customHeight="1">
      <c r="B244" s="41"/>
      <c r="C244" s="210" t="s">
        <v>417</v>
      </c>
      <c r="D244" s="210" t="s">
        <v>169</v>
      </c>
      <c r="E244" s="211" t="s">
        <v>418</v>
      </c>
      <c r="F244" s="212" t="s">
        <v>419</v>
      </c>
      <c r="G244" s="213" t="s">
        <v>185</v>
      </c>
      <c r="H244" s="214">
        <v>26.52</v>
      </c>
      <c r="I244" s="215"/>
      <c r="J244" s="215"/>
      <c r="K244" s="216">
        <f>ROUND(P244*H244,2)</f>
        <v>0</v>
      </c>
      <c r="L244" s="212" t="s">
        <v>173</v>
      </c>
      <c r="M244" s="61"/>
      <c r="N244" s="217" t="s">
        <v>31</v>
      </c>
      <c r="O244" s="218" t="s">
        <v>44</v>
      </c>
      <c r="P244" s="140">
        <f>I244+J244</f>
        <v>0</v>
      </c>
      <c r="Q244" s="140">
        <f>ROUND(I244*H244,2)</f>
        <v>0</v>
      </c>
      <c r="R244" s="140">
        <f>ROUND(J244*H244,2)</f>
        <v>0</v>
      </c>
      <c r="S244" s="42"/>
      <c r="T244" s="219">
        <f>S244*H244</f>
        <v>0</v>
      </c>
      <c r="U244" s="219">
        <v>0</v>
      </c>
      <c r="V244" s="219">
        <f>U244*H244</f>
        <v>0</v>
      </c>
      <c r="W244" s="219">
        <v>0</v>
      </c>
      <c r="X244" s="220">
        <f>W244*H244</f>
        <v>0</v>
      </c>
      <c r="AR244" s="24" t="s">
        <v>174</v>
      </c>
      <c r="AT244" s="24" t="s">
        <v>169</v>
      </c>
      <c r="AU244" s="24" t="s">
        <v>83</v>
      </c>
      <c r="AY244" s="24" t="s">
        <v>167</v>
      </c>
      <c r="BE244" s="221">
        <f>IF(O244="základní",K244,0)</f>
        <v>0</v>
      </c>
      <c r="BF244" s="221">
        <f>IF(O244="snížená",K244,0)</f>
        <v>0</v>
      </c>
      <c r="BG244" s="221">
        <f>IF(O244="zákl. přenesená",K244,0)</f>
        <v>0</v>
      </c>
      <c r="BH244" s="221">
        <f>IF(O244="sníž. přenesená",K244,0)</f>
        <v>0</v>
      </c>
      <c r="BI244" s="221">
        <f>IF(O244="nulová",K244,0)</f>
        <v>0</v>
      </c>
      <c r="BJ244" s="24" t="s">
        <v>81</v>
      </c>
      <c r="BK244" s="221">
        <f>ROUND(P244*H244,2)</f>
        <v>0</v>
      </c>
      <c r="BL244" s="24" t="s">
        <v>174</v>
      </c>
      <c r="BM244" s="24" t="s">
        <v>420</v>
      </c>
    </row>
    <row r="245" spans="2:65" s="12" customFormat="1" ht="13.5">
      <c r="B245" s="222"/>
      <c r="C245" s="223"/>
      <c r="D245" s="224" t="s">
        <v>176</v>
      </c>
      <c r="E245" s="225" t="s">
        <v>31</v>
      </c>
      <c r="F245" s="226" t="s">
        <v>421</v>
      </c>
      <c r="G245" s="223"/>
      <c r="H245" s="227">
        <v>26.52</v>
      </c>
      <c r="I245" s="228"/>
      <c r="J245" s="228"/>
      <c r="K245" s="223"/>
      <c r="L245" s="223"/>
      <c r="M245" s="229"/>
      <c r="N245" s="230"/>
      <c r="O245" s="231"/>
      <c r="P245" s="231"/>
      <c r="Q245" s="231"/>
      <c r="R245" s="231"/>
      <c r="S245" s="231"/>
      <c r="T245" s="231"/>
      <c r="U245" s="231"/>
      <c r="V245" s="231"/>
      <c r="W245" s="231"/>
      <c r="X245" s="232"/>
      <c r="AT245" s="233" t="s">
        <v>176</v>
      </c>
      <c r="AU245" s="233" t="s">
        <v>83</v>
      </c>
      <c r="AV245" s="12" t="s">
        <v>83</v>
      </c>
      <c r="AW245" s="12" t="s">
        <v>7</v>
      </c>
      <c r="AX245" s="12" t="s">
        <v>81</v>
      </c>
      <c r="AY245" s="233" t="s">
        <v>167</v>
      </c>
    </row>
    <row r="246" spans="2:65" s="1" customFormat="1" ht="31.5" customHeight="1">
      <c r="B246" s="41"/>
      <c r="C246" s="210" t="s">
        <v>422</v>
      </c>
      <c r="D246" s="210" t="s">
        <v>169</v>
      </c>
      <c r="E246" s="211" t="s">
        <v>423</v>
      </c>
      <c r="F246" s="212" t="s">
        <v>424</v>
      </c>
      <c r="G246" s="213" t="s">
        <v>185</v>
      </c>
      <c r="H246" s="214">
        <v>110.06100000000001</v>
      </c>
      <c r="I246" s="215"/>
      <c r="J246" s="215"/>
      <c r="K246" s="216">
        <f>ROUND(P246*H246,2)</f>
        <v>0</v>
      </c>
      <c r="L246" s="212" t="s">
        <v>173</v>
      </c>
      <c r="M246" s="61"/>
      <c r="N246" s="217" t="s">
        <v>31</v>
      </c>
      <c r="O246" s="218" t="s">
        <v>44</v>
      </c>
      <c r="P246" s="140">
        <f>I246+J246</f>
        <v>0</v>
      </c>
      <c r="Q246" s="140">
        <f>ROUND(I246*H246,2)</f>
        <v>0</v>
      </c>
      <c r="R246" s="140">
        <f>ROUND(J246*H246,2)</f>
        <v>0</v>
      </c>
      <c r="S246" s="42"/>
      <c r="T246" s="219">
        <f>S246*H246</f>
        <v>0</v>
      </c>
      <c r="U246" s="219">
        <v>2.2967700000000001E-3</v>
      </c>
      <c r="V246" s="219">
        <f>U246*H246</f>
        <v>0.25278480297</v>
      </c>
      <c r="W246" s="219">
        <v>0</v>
      </c>
      <c r="X246" s="220">
        <f>W246*H246</f>
        <v>0</v>
      </c>
      <c r="AR246" s="24" t="s">
        <v>174</v>
      </c>
      <c r="AT246" s="24" t="s">
        <v>169</v>
      </c>
      <c r="AU246" s="24" t="s">
        <v>83</v>
      </c>
      <c r="AY246" s="24" t="s">
        <v>167</v>
      </c>
      <c r="BE246" s="221">
        <f>IF(O246="základní",K246,0)</f>
        <v>0</v>
      </c>
      <c r="BF246" s="221">
        <f>IF(O246="snížená",K246,0)</f>
        <v>0</v>
      </c>
      <c r="BG246" s="221">
        <f>IF(O246="zákl. přenesená",K246,0)</f>
        <v>0</v>
      </c>
      <c r="BH246" s="221">
        <f>IF(O246="sníž. přenesená",K246,0)</f>
        <v>0</v>
      </c>
      <c r="BI246" s="221">
        <f>IF(O246="nulová",K246,0)</f>
        <v>0</v>
      </c>
      <c r="BJ246" s="24" t="s">
        <v>81</v>
      </c>
      <c r="BK246" s="221">
        <f>ROUND(P246*H246,2)</f>
        <v>0</v>
      </c>
      <c r="BL246" s="24" t="s">
        <v>174</v>
      </c>
      <c r="BM246" s="24" t="s">
        <v>425</v>
      </c>
    </row>
    <row r="247" spans="2:65" s="12" customFormat="1" ht="13.5">
      <c r="B247" s="222"/>
      <c r="C247" s="223"/>
      <c r="D247" s="224" t="s">
        <v>176</v>
      </c>
      <c r="E247" s="225" t="s">
        <v>426</v>
      </c>
      <c r="F247" s="226" t="s">
        <v>427</v>
      </c>
      <c r="G247" s="223"/>
      <c r="H247" s="227">
        <v>110.06100000000001</v>
      </c>
      <c r="I247" s="228"/>
      <c r="J247" s="228"/>
      <c r="K247" s="223"/>
      <c r="L247" s="223"/>
      <c r="M247" s="229"/>
      <c r="N247" s="230"/>
      <c r="O247" s="231"/>
      <c r="P247" s="231"/>
      <c r="Q247" s="231"/>
      <c r="R247" s="231"/>
      <c r="S247" s="231"/>
      <c r="T247" s="231"/>
      <c r="U247" s="231"/>
      <c r="V247" s="231"/>
      <c r="W247" s="231"/>
      <c r="X247" s="232"/>
      <c r="AT247" s="233" t="s">
        <v>176</v>
      </c>
      <c r="AU247" s="233" t="s">
        <v>83</v>
      </c>
      <c r="AV247" s="12" t="s">
        <v>83</v>
      </c>
      <c r="AW247" s="12" t="s">
        <v>7</v>
      </c>
      <c r="AX247" s="12" t="s">
        <v>81</v>
      </c>
      <c r="AY247" s="233" t="s">
        <v>167</v>
      </c>
    </row>
    <row r="248" spans="2:65" s="1" customFormat="1" ht="22.5" customHeight="1">
      <c r="B248" s="41"/>
      <c r="C248" s="263" t="s">
        <v>428</v>
      </c>
      <c r="D248" s="263" t="s">
        <v>258</v>
      </c>
      <c r="E248" s="264" t="s">
        <v>429</v>
      </c>
      <c r="F248" s="265" t="s">
        <v>430</v>
      </c>
      <c r="G248" s="266" t="s">
        <v>185</v>
      </c>
      <c r="H248" s="267">
        <v>112.262</v>
      </c>
      <c r="I248" s="268"/>
      <c r="J248" s="269"/>
      <c r="K248" s="270">
        <f>ROUND(P248*H248,2)</f>
        <v>0</v>
      </c>
      <c r="L248" s="265" t="s">
        <v>173</v>
      </c>
      <c r="M248" s="271"/>
      <c r="N248" s="272" t="s">
        <v>31</v>
      </c>
      <c r="O248" s="218" t="s">
        <v>44</v>
      </c>
      <c r="P248" s="140">
        <f>I248+J248</f>
        <v>0</v>
      </c>
      <c r="Q248" s="140">
        <f>ROUND(I248*H248,2)</f>
        <v>0</v>
      </c>
      <c r="R248" s="140">
        <f>ROUND(J248*H248,2)</f>
        <v>0</v>
      </c>
      <c r="S248" s="42"/>
      <c r="T248" s="219">
        <f>S248*H248</f>
        <v>0</v>
      </c>
      <c r="U248" s="219">
        <v>5.0000000000000001E-4</v>
      </c>
      <c r="V248" s="219">
        <f>U248*H248</f>
        <v>5.6131E-2</v>
      </c>
      <c r="W248" s="219">
        <v>0</v>
      </c>
      <c r="X248" s="220">
        <f>W248*H248</f>
        <v>0</v>
      </c>
      <c r="AR248" s="24" t="s">
        <v>221</v>
      </c>
      <c r="AT248" s="24" t="s">
        <v>258</v>
      </c>
      <c r="AU248" s="24" t="s">
        <v>83</v>
      </c>
      <c r="AY248" s="24" t="s">
        <v>167</v>
      </c>
      <c r="BE248" s="221">
        <f>IF(O248="základní",K248,0)</f>
        <v>0</v>
      </c>
      <c r="BF248" s="221">
        <f>IF(O248="snížená",K248,0)</f>
        <v>0</v>
      </c>
      <c r="BG248" s="221">
        <f>IF(O248="zákl. přenesená",K248,0)</f>
        <v>0</v>
      </c>
      <c r="BH248" s="221">
        <f>IF(O248="sníž. přenesená",K248,0)</f>
        <v>0</v>
      </c>
      <c r="BI248" s="221">
        <f>IF(O248="nulová",K248,0)</f>
        <v>0</v>
      </c>
      <c r="BJ248" s="24" t="s">
        <v>81</v>
      </c>
      <c r="BK248" s="221">
        <f>ROUND(P248*H248,2)</f>
        <v>0</v>
      </c>
      <c r="BL248" s="24" t="s">
        <v>174</v>
      </c>
      <c r="BM248" s="24" t="s">
        <v>431</v>
      </c>
    </row>
    <row r="249" spans="2:65" s="1" customFormat="1" ht="40.5">
      <c r="B249" s="41"/>
      <c r="C249" s="63"/>
      <c r="D249" s="224" t="s">
        <v>301</v>
      </c>
      <c r="E249" s="63"/>
      <c r="F249" s="275" t="s">
        <v>432</v>
      </c>
      <c r="G249" s="63"/>
      <c r="H249" s="63"/>
      <c r="I249" s="174"/>
      <c r="J249" s="174"/>
      <c r="K249" s="63"/>
      <c r="L249" s="63"/>
      <c r="M249" s="61"/>
      <c r="N249" s="274"/>
      <c r="O249" s="42"/>
      <c r="P249" s="42"/>
      <c r="Q249" s="42"/>
      <c r="R249" s="42"/>
      <c r="S249" s="42"/>
      <c r="T249" s="42"/>
      <c r="U249" s="42"/>
      <c r="V249" s="42"/>
      <c r="W249" s="42"/>
      <c r="X249" s="77"/>
      <c r="AT249" s="24" t="s">
        <v>301</v>
      </c>
      <c r="AU249" s="24" t="s">
        <v>83</v>
      </c>
    </row>
    <row r="250" spans="2:65" s="1" customFormat="1" ht="44.25" customHeight="1">
      <c r="B250" s="41"/>
      <c r="C250" s="210" t="s">
        <v>433</v>
      </c>
      <c r="D250" s="210" t="s">
        <v>169</v>
      </c>
      <c r="E250" s="211" t="s">
        <v>434</v>
      </c>
      <c r="F250" s="212" t="s">
        <v>435</v>
      </c>
      <c r="G250" s="213" t="s">
        <v>204</v>
      </c>
      <c r="H250" s="214">
        <v>56.459000000000003</v>
      </c>
      <c r="I250" s="215"/>
      <c r="J250" s="215"/>
      <c r="K250" s="216">
        <f>ROUND(P250*H250,2)</f>
        <v>0</v>
      </c>
      <c r="L250" s="212" t="s">
        <v>173</v>
      </c>
      <c r="M250" s="61"/>
      <c r="N250" s="217" t="s">
        <v>31</v>
      </c>
      <c r="O250" s="218" t="s">
        <v>44</v>
      </c>
      <c r="P250" s="140">
        <f>I250+J250</f>
        <v>0</v>
      </c>
      <c r="Q250" s="140">
        <f>ROUND(I250*H250,2)</f>
        <v>0</v>
      </c>
      <c r="R250" s="140">
        <f>ROUND(J250*H250,2)</f>
        <v>0</v>
      </c>
      <c r="S250" s="42"/>
      <c r="T250" s="219">
        <f>S250*H250</f>
        <v>0</v>
      </c>
      <c r="U250" s="219">
        <v>1.8480000000000001</v>
      </c>
      <c r="V250" s="219">
        <f>U250*H250</f>
        <v>104.33623200000001</v>
      </c>
      <c r="W250" s="219">
        <v>0</v>
      </c>
      <c r="X250" s="220">
        <f>W250*H250</f>
        <v>0</v>
      </c>
      <c r="AR250" s="24" t="s">
        <v>174</v>
      </c>
      <c r="AT250" s="24" t="s">
        <v>169</v>
      </c>
      <c r="AU250" s="24" t="s">
        <v>83</v>
      </c>
      <c r="AY250" s="24" t="s">
        <v>167</v>
      </c>
      <c r="BE250" s="221">
        <f>IF(O250="základní",K250,0)</f>
        <v>0</v>
      </c>
      <c r="BF250" s="221">
        <f>IF(O250="snížená",K250,0)</f>
        <v>0</v>
      </c>
      <c r="BG250" s="221">
        <f>IF(O250="zákl. přenesená",K250,0)</f>
        <v>0</v>
      </c>
      <c r="BH250" s="221">
        <f>IF(O250="sníž. přenesená",K250,0)</f>
        <v>0</v>
      </c>
      <c r="BI250" s="221">
        <f>IF(O250="nulová",K250,0)</f>
        <v>0</v>
      </c>
      <c r="BJ250" s="24" t="s">
        <v>81</v>
      </c>
      <c r="BK250" s="221">
        <f>ROUND(P250*H250,2)</f>
        <v>0</v>
      </c>
      <c r="BL250" s="24" t="s">
        <v>174</v>
      </c>
      <c r="BM250" s="24" t="s">
        <v>436</v>
      </c>
    </row>
    <row r="251" spans="2:65" s="14" customFormat="1" ht="13.5">
      <c r="B251" s="249"/>
      <c r="C251" s="250"/>
      <c r="D251" s="234" t="s">
        <v>176</v>
      </c>
      <c r="E251" s="251" t="s">
        <v>31</v>
      </c>
      <c r="F251" s="252" t="s">
        <v>214</v>
      </c>
      <c r="G251" s="250"/>
      <c r="H251" s="253" t="s">
        <v>31</v>
      </c>
      <c r="I251" s="254"/>
      <c r="J251" s="254"/>
      <c r="K251" s="250"/>
      <c r="L251" s="250"/>
      <c r="M251" s="255"/>
      <c r="N251" s="256"/>
      <c r="O251" s="257"/>
      <c r="P251" s="257"/>
      <c r="Q251" s="257"/>
      <c r="R251" s="257"/>
      <c r="S251" s="257"/>
      <c r="T251" s="257"/>
      <c r="U251" s="257"/>
      <c r="V251" s="257"/>
      <c r="W251" s="257"/>
      <c r="X251" s="258"/>
      <c r="AT251" s="259" t="s">
        <v>176</v>
      </c>
      <c r="AU251" s="259" t="s">
        <v>83</v>
      </c>
      <c r="AV251" s="14" t="s">
        <v>81</v>
      </c>
      <c r="AW251" s="14" t="s">
        <v>7</v>
      </c>
      <c r="AX251" s="14" t="s">
        <v>75</v>
      </c>
      <c r="AY251" s="259" t="s">
        <v>167</v>
      </c>
    </row>
    <row r="252" spans="2:65" s="12" customFormat="1" ht="13.5">
      <c r="B252" s="222"/>
      <c r="C252" s="223"/>
      <c r="D252" s="234" t="s">
        <v>176</v>
      </c>
      <c r="E252" s="235" t="s">
        <v>31</v>
      </c>
      <c r="F252" s="236" t="s">
        <v>437</v>
      </c>
      <c r="G252" s="223"/>
      <c r="H252" s="237">
        <v>25.116</v>
      </c>
      <c r="I252" s="228"/>
      <c r="J252" s="228"/>
      <c r="K252" s="223"/>
      <c r="L252" s="223"/>
      <c r="M252" s="229"/>
      <c r="N252" s="230"/>
      <c r="O252" s="231"/>
      <c r="P252" s="231"/>
      <c r="Q252" s="231"/>
      <c r="R252" s="231"/>
      <c r="S252" s="231"/>
      <c r="T252" s="231"/>
      <c r="U252" s="231"/>
      <c r="V252" s="231"/>
      <c r="W252" s="231"/>
      <c r="X252" s="232"/>
      <c r="AT252" s="233" t="s">
        <v>176</v>
      </c>
      <c r="AU252" s="233" t="s">
        <v>83</v>
      </c>
      <c r="AV252" s="12" t="s">
        <v>83</v>
      </c>
      <c r="AW252" s="12" t="s">
        <v>7</v>
      </c>
      <c r="AX252" s="12" t="s">
        <v>75</v>
      </c>
      <c r="AY252" s="233" t="s">
        <v>167</v>
      </c>
    </row>
    <row r="253" spans="2:65" s="14" customFormat="1" ht="13.5">
      <c r="B253" s="249"/>
      <c r="C253" s="250"/>
      <c r="D253" s="234" t="s">
        <v>176</v>
      </c>
      <c r="E253" s="251" t="s">
        <v>31</v>
      </c>
      <c r="F253" s="252" t="s">
        <v>228</v>
      </c>
      <c r="G253" s="250"/>
      <c r="H253" s="253" t="s">
        <v>31</v>
      </c>
      <c r="I253" s="254"/>
      <c r="J253" s="254"/>
      <c r="K253" s="250"/>
      <c r="L253" s="250"/>
      <c r="M253" s="255"/>
      <c r="N253" s="256"/>
      <c r="O253" s="257"/>
      <c r="P253" s="257"/>
      <c r="Q253" s="257"/>
      <c r="R253" s="257"/>
      <c r="S253" s="257"/>
      <c r="T253" s="257"/>
      <c r="U253" s="257"/>
      <c r="V253" s="257"/>
      <c r="W253" s="257"/>
      <c r="X253" s="258"/>
      <c r="AT253" s="259" t="s">
        <v>176</v>
      </c>
      <c r="AU253" s="259" t="s">
        <v>83</v>
      </c>
      <c r="AV253" s="14" t="s">
        <v>81</v>
      </c>
      <c r="AW253" s="14" t="s">
        <v>7</v>
      </c>
      <c r="AX253" s="14" t="s">
        <v>75</v>
      </c>
      <c r="AY253" s="259" t="s">
        <v>167</v>
      </c>
    </row>
    <row r="254" spans="2:65" s="12" customFormat="1" ht="13.5">
      <c r="B254" s="222"/>
      <c r="C254" s="223"/>
      <c r="D254" s="234" t="s">
        <v>176</v>
      </c>
      <c r="E254" s="235" t="s">
        <v>31</v>
      </c>
      <c r="F254" s="236" t="s">
        <v>438</v>
      </c>
      <c r="G254" s="223"/>
      <c r="H254" s="237">
        <v>14.459</v>
      </c>
      <c r="I254" s="228"/>
      <c r="J254" s="228"/>
      <c r="K254" s="223"/>
      <c r="L254" s="223"/>
      <c r="M254" s="229"/>
      <c r="N254" s="230"/>
      <c r="O254" s="231"/>
      <c r="P254" s="231"/>
      <c r="Q254" s="231"/>
      <c r="R254" s="231"/>
      <c r="S254" s="231"/>
      <c r="T254" s="231"/>
      <c r="U254" s="231"/>
      <c r="V254" s="231"/>
      <c r="W254" s="231"/>
      <c r="X254" s="232"/>
      <c r="AT254" s="233" t="s">
        <v>176</v>
      </c>
      <c r="AU254" s="233" t="s">
        <v>83</v>
      </c>
      <c r="AV254" s="12" t="s">
        <v>83</v>
      </c>
      <c r="AW254" s="12" t="s">
        <v>7</v>
      </c>
      <c r="AX254" s="12" t="s">
        <v>75</v>
      </c>
      <c r="AY254" s="233" t="s">
        <v>167</v>
      </c>
    </row>
    <row r="255" spans="2:65" s="14" customFormat="1" ht="13.5">
      <c r="B255" s="249"/>
      <c r="C255" s="250"/>
      <c r="D255" s="234" t="s">
        <v>176</v>
      </c>
      <c r="E255" s="251" t="s">
        <v>31</v>
      </c>
      <c r="F255" s="252" t="s">
        <v>230</v>
      </c>
      <c r="G255" s="250"/>
      <c r="H255" s="253" t="s">
        <v>31</v>
      </c>
      <c r="I255" s="254"/>
      <c r="J255" s="254"/>
      <c r="K255" s="250"/>
      <c r="L255" s="250"/>
      <c r="M255" s="255"/>
      <c r="N255" s="256"/>
      <c r="O255" s="257"/>
      <c r="P255" s="257"/>
      <c r="Q255" s="257"/>
      <c r="R255" s="257"/>
      <c r="S255" s="257"/>
      <c r="T255" s="257"/>
      <c r="U255" s="257"/>
      <c r="V255" s="257"/>
      <c r="W255" s="257"/>
      <c r="X255" s="258"/>
      <c r="AT255" s="259" t="s">
        <v>176</v>
      </c>
      <c r="AU255" s="259" t="s">
        <v>83</v>
      </c>
      <c r="AV255" s="14" t="s">
        <v>81</v>
      </c>
      <c r="AW255" s="14" t="s">
        <v>7</v>
      </c>
      <c r="AX255" s="14" t="s">
        <v>75</v>
      </c>
      <c r="AY255" s="259" t="s">
        <v>167</v>
      </c>
    </row>
    <row r="256" spans="2:65" s="12" customFormat="1" ht="13.5">
      <c r="B256" s="222"/>
      <c r="C256" s="223"/>
      <c r="D256" s="234" t="s">
        <v>176</v>
      </c>
      <c r="E256" s="235" t="s">
        <v>31</v>
      </c>
      <c r="F256" s="236" t="s">
        <v>439</v>
      </c>
      <c r="G256" s="223"/>
      <c r="H256" s="237">
        <v>16.884</v>
      </c>
      <c r="I256" s="228"/>
      <c r="J256" s="228"/>
      <c r="K256" s="223"/>
      <c r="L256" s="223"/>
      <c r="M256" s="229"/>
      <c r="N256" s="230"/>
      <c r="O256" s="231"/>
      <c r="P256" s="231"/>
      <c r="Q256" s="231"/>
      <c r="R256" s="231"/>
      <c r="S256" s="231"/>
      <c r="T256" s="231"/>
      <c r="U256" s="231"/>
      <c r="V256" s="231"/>
      <c r="W256" s="231"/>
      <c r="X256" s="232"/>
      <c r="AT256" s="233" t="s">
        <v>176</v>
      </c>
      <c r="AU256" s="233" t="s">
        <v>83</v>
      </c>
      <c r="AV256" s="12" t="s">
        <v>83</v>
      </c>
      <c r="AW256" s="12" t="s">
        <v>7</v>
      </c>
      <c r="AX256" s="12" t="s">
        <v>75</v>
      </c>
      <c r="AY256" s="233" t="s">
        <v>167</v>
      </c>
    </row>
    <row r="257" spans="2:65" s="13" customFormat="1" ht="13.5">
      <c r="B257" s="238"/>
      <c r="C257" s="239"/>
      <c r="D257" s="224" t="s">
        <v>176</v>
      </c>
      <c r="E257" s="260" t="s">
        <v>31</v>
      </c>
      <c r="F257" s="261" t="s">
        <v>196</v>
      </c>
      <c r="G257" s="239"/>
      <c r="H257" s="262">
        <v>56.459000000000003</v>
      </c>
      <c r="I257" s="243"/>
      <c r="J257" s="243"/>
      <c r="K257" s="239"/>
      <c r="L257" s="239"/>
      <c r="M257" s="244"/>
      <c r="N257" s="245"/>
      <c r="O257" s="246"/>
      <c r="P257" s="246"/>
      <c r="Q257" s="246"/>
      <c r="R257" s="246"/>
      <c r="S257" s="246"/>
      <c r="T257" s="246"/>
      <c r="U257" s="246"/>
      <c r="V257" s="246"/>
      <c r="W257" s="246"/>
      <c r="X257" s="247"/>
      <c r="AT257" s="248" t="s">
        <v>176</v>
      </c>
      <c r="AU257" s="248" t="s">
        <v>83</v>
      </c>
      <c r="AV257" s="13" t="s">
        <v>174</v>
      </c>
      <c r="AW257" s="13" t="s">
        <v>7</v>
      </c>
      <c r="AX257" s="13" t="s">
        <v>81</v>
      </c>
      <c r="AY257" s="248" t="s">
        <v>167</v>
      </c>
    </row>
    <row r="258" spans="2:65" s="1" customFormat="1" ht="31.5" customHeight="1">
      <c r="B258" s="41"/>
      <c r="C258" s="210" t="s">
        <v>440</v>
      </c>
      <c r="D258" s="210" t="s">
        <v>169</v>
      </c>
      <c r="E258" s="211" t="s">
        <v>441</v>
      </c>
      <c r="F258" s="212" t="s">
        <v>442</v>
      </c>
      <c r="G258" s="213" t="s">
        <v>299</v>
      </c>
      <c r="H258" s="214">
        <v>6</v>
      </c>
      <c r="I258" s="215"/>
      <c r="J258" s="215"/>
      <c r="K258" s="216">
        <f>ROUND(P258*H258,2)</f>
        <v>0</v>
      </c>
      <c r="L258" s="212" t="s">
        <v>173</v>
      </c>
      <c r="M258" s="61"/>
      <c r="N258" s="217" t="s">
        <v>31</v>
      </c>
      <c r="O258" s="218" t="s">
        <v>44</v>
      </c>
      <c r="P258" s="140">
        <f>I258+J258</f>
        <v>0</v>
      </c>
      <c r="Q258" s="140">
        <f>ROUND(I258*H258,2)</f>
        <v>0</v>
      </c>
      <c r="R258" s="140">
        <f>ROUND(J258*H258,2)</f>
        <v>0</v>
      </c>
      <c r="S258" s="42"/>
      <c r="T258" s="219">
        <f>S258*H258</f>
        <v>0</v>
      </c>
      <c r="U258" s="219">
        <v>5.9100000000000003E-3</v>
      </c>
      <c r="V258" s="219">
        <f>U258*H258</f>
        <v>3.5460000000000005E-2</v>
      </c>
      <c r="W258" s="219">
        <v>0</v>
      </c>
      <c r="X258" s="220">
        <f>W258*H258</f>
        <v>0</v>
      </c>
      <c r="AR258" s="24" t="s">
        <v>174</v>
      </c>
      <c r="AT258" s="24" t="s">
        <v>169</v>
      </c>
      <c r="AU258" s="24" t="s">
        <v>83</v>
      </c>
      <c r="AY258" s="24" t="s">
        <v>167</v>
      </c>
      <c r="BE258" s="221">
        <f>IF(O258="základní",K258,0)</f>
        <v>0</v>
      </c>
      <c r="BF258" s="221">
        <f>IF(O258="snížená",K258,0)</f>
        <v>0</v>
      </c>
      <c r="BG258" s="221">
        <f>IF(O258="zákl. přenesená",K258,0)</f>
        <v>0</v>
      </c>
      <c r="BH258" s="221">
        <f>IF(O258="sníž. přenesená",K258,0)</f>
        <v>0</v>
      </c>
      <c r="BI258" s="221">
        <f>IF(O258="nulová",K258,0)</f>
        <v>0</v>
      </c>
      <c r="BJ258" s="24" t="s">
        <v>81</v>
      </c>
      <c r="BK258" s="221">
        <f>ROUND(P258*H258,2)</f>
        <v>0</v>
      </c>
      <c r="BL258" s="24" t="s">
        <v>174</v>
      </c>
      <c r="BM258" s="24" t="s">
        <v>443</v>
      </c>
    </row>
    <row r="259" spans="2:65" s="12" customFormat="1" ht="13.5">
      <c r="B259" s="222"/>
      <c r="C259" s="223"/>
      <c r="D259" s="224" t="s">
        <v>176</v>
      </c>
      <c r="E259" s="225" t="s">
        <v>31</v>
      </c>
      <c r="F259" s="226" t="s">
        <v>444</v>
      </c>
      <c r="G259" s="223"/>
      <c r="H259" s="227">
        <v>6</v>
      </c>
      <c r="I259" s="228"/>
      <c r="J259" s="228"/>
      <c r="K259" s="223"/>
      <c r="L259" s="223"/>
      <c r="M259" s="229"/>
      <c r="N259" s="230"/>
      <c r="O259" s="231"/>
      <c r="P259" s="231"/>
      <c r="Q259" s="231"/>
      <c r="R259" s="231"/>
      <c r="S259" s="231"/>
      <c r="T259" s="231"/>
      <c r="U259" s="231"/>
      <c r="V259" s="231"/>
      <c r="W259" s="231"/>
      <c r="X259" s="232"/>
      <c r="AT259" s="233" t="s">
        <v>176</v>
      </c>
      <c r="AU259" s="233" t="s">
        <v>83</v>
      </c>
      <c r="AV259" s="12" t="s">
        <v>83</v>
      </c>
      <c r="AW259" s="12" t="s">
        <v>7</v>
      </c>
      <c r="AX259" s="12" t="s">
        <v>81</v>
      </c>
      <c r="AY259" s="233" t="s">
        <v>167</v>
      </c>
    </row>
    <row r="260" spans="2:65" s="1" customFormat="1" ht="22.5" customHeight="1">
      <c r="B260" s="41"/>
      <c r="C260" s="263" t="s">
        <v>445</v>
      </c>
      <c r="D260" s="263" t="s">
        <v>258</v>
      </c>
      <c r="E260" s="264" t="s">
        <v>446</v>
      </c>
      <c r="F260" s="265" t="s">
        <v>447</v>
      </c>
      <c r="G260" s="266" t="s">
        <v>299</v>
      </c>
      <c r="H260" s="267">
        <v>6</v>
      </c>
      <c r="I260" s="268"/>
      <c r="J260" s="269"/>
      <c r="K260" s="270">
        <f>ROUND(P260*H260,2)</f>
        <v>0</v>
      </c>
      <c r="L260" s="265" t="s">
        <v>173</v>
      </c>
      <c r="M260" s="271"/>
      <c r="N260" s="272" t="s">
        <v>31</v>
      </c>
      <c r="O260" s="218" t="s">
        <v>44</v>
      </c>
      <c r="P260" s="140">
        <f>I260+J260</f>
        <v>0</v>
      </c>
      <c r="Q260" s="140">
        <f>ROUND(I260*H260,2)</f>
        <v>0</v>
      </c>
      <c r="R260" s="140">
        <f>ROUND(J260*H260,2)</f>
        <v>0</v>
      </c>
      <c r="S260" s="42"/>
      <c r="T260" s="219">
        <f>S260*H260</f>
        <v>0</v>
      </c>
      <c r="U260" s="219">
        <v>0.156</v>
      </c>
      <c r="V260" s="219">
        <f>U260*H260</f>
        <v>0.93599999999999994</v>
      </c>
      <c r="W260" s="219">
        <v>0</v>
      </c>
      <c r="X260" s="220">
        <f>W260*H260</f>
        <v>0</v>
      </c>
      <c r="AR260" s="24" t="s">
        <v>221</v>
      </c>
      <c r="AT260" s="24" t="s">
        <v>258</v>
      </c>
      <c r="AU260" s="24" t="s">
        <v>83</v>
      </c>
      <c r="AY260" s="24" t="s">
        <v>167</v>
      </c>
      <c r="BE260" s="221">
        <f>IF(O260="základní",K260,0)</f>
        <v>0</v>
      </c>
      <c r="BF260" s="221">
        <f>IF(O260="snížená",K260,0)</f>
        <v>0</v>
      </c>
      <c r="BG260" s="221">
        <f>IF(O260="zákl. přenesená",K260,0)</f>
        <v>0</v>
      </c>
      <c r="BH260" s="221">
        <f>IF(O260="sníž. přenesená",K260,0)</f>
        <v>0</v>
      </c>
      <c r="BI260" s="221">
        <f>IF(O260="nulová",K260,0)</f>
        <v>0</v>
      </c>
      <c r="BJ260" s="24" t="s">
        <v>81</v>
      </c>
      <c r="BK260" s="221">
        <f>ROUND(P260*H260,2)</f>
        <v>0</v>
      </c>
      <c r="BL260" s="24" t="s">
        <v>174</v>
      </c>
      <c r="BM260" s="24" t="s">
        <v>448</v>
      </c>
    </row>
    <row r="261" spans="2:65" s="1" customFormat="1" ht="31.5" customHeight="1">
      <c r="B261" s="41"/>
      <c r="C261" s="210" t="s">
        <v>449</v>
      </c>
      <c r="D261" s="210" t="s">
        <v>169</v>
      </c>
      <c r="E261" s="211" t="s">
        <v>450</v>
      </c>
      <c r="F261" s="212" t="s">
        <v>451</v>
      </c>
      <c r="G261" s="213" t="s">
        <v>185</v>
      </c>
      <c r="H261" s="214">
        <v>100.05500000000001</v>
      </c>
      <c r="I261" s="215"/>
      <c r="J261" s="215"/>
      <c r="K261" s="216">
        <f>ROUND(P261*H261,2)</f>
        <v>0</v>
      </c>
      <c r="L261" s="212" t="s">
        <v>173</v>
      </c>
      <c r="M261" s="61"/>
      <c r="N261" s="217" t="s">
        <v>31</v>
      </c>
      <c r="O261" s="218" t="s">
        <v>44</v>
      </c>
      <c r="P261" s="140">
        <f>I261+J261</f>
        <v>0</v>
      </c>
      <c r="Q261" s="140">
        <f>ROUND(I261*H261,2)</f>
        <v>0</v>
      </c>
      <c r="R261" s="140">
        <f>ROUND(J261*H261,2)</f>
        <v>0</v>
      </c>
      <c r="S261" s="42"/>
      <c r="T261" s="219">
        <f>S261*H261</f>
        <v>0</v>
      </c>
      <c r="U261" s="219">
        <v>0</v>
      </c>
      <c r="V261" s="219">
        <f>U261*H261</f>
        <v>0</v>
      </c>
      <c r="W261" s="219">
        <v>0</v>
      </c>
      <c r="X261" s="220">
        <f>W261*H261</f>
        <v>0</v>
      </c>
      <c r="AR261" s="24" t="s">
        <v>174</v>
      </c>
      <c r="AT261" s="24" t="s">
        <v>169</v>
      </c>
      <c r="AU261" s="24" t="s">
        <v>83</v>
      </c>
      <c r="AY261" s="24" t="s">
        <v>167</v>
      </c>
      <c r="BE261" s="221">
        <f>IF(O261="základní",K261,0)</f>
        <v>0</v>
      </c>
      <c r="BF261" s="221">
        <f>IF(O261="snížená",K261,0)</f>
        <v>0</v>
      </c>
      <c r="BG261" s="221">
        <f>IF(O261="zákl. přenesená",K261,0)</f>
        <v>0</v>
      </c>
      <c r="BH261" s="221">
        <f>IF(O261="sníž. přenesená",K261,0)</f>
        <v>0</v>
      </c>
      <c r="BI261" s="221">
        <f>IF(O261="nulová",K261,0)</f>
        <v>0</v>
      </c>
      <c r="BJ261" s="24" t="s">
        <v>81</v>
      </c>
      <c r="BK261" s="221">
        <f>ROUND(P261*H261,2)</f>
        <v>0</v>
      </c>
      <c r="BL261" s="24" t="s">
        <v>174</v>
      </c>
      <c r="BM261" s="24" t="s">
        <v>452</v>
      </c>
    </row>
    <row r="262" spans="2:65" s="14" customFormat="1" ht="13.5">
      <c r="B262" s="249"/>
      <c r="C262" s="250"/>
      <c r="D262" s="234" t="s">
        <v>176</v>
      </c>
      <c r="E262" s="251" t="s">
        <v>31</v>
      </c>
      <c r="F262" s="252" t="s">
        <v>214</v>
      </c>
      <c r="G262" s="250"/>
      <c r="H262" s="253" t="s">
        <v>31</v>
      </c>
      <c r="I262" s="254"/>
      <c r="J262" s="254"/>
      <c r="K262" s="250"/>
      <c r="L262" s="250"/>
      <c r="M262" s="255"/>
      <c r="N262" s="256"/>
      <c r="O262" s="257"/>
      <c r="P262" s="257"/>
      <c r="Q262" s="257"/>
      <c r="R262" s="257"/>
      <c r="S262" s="257"/>
      <c r="T262" s="257"/>
      <c r="U262" s="257"/>
      <c r="V262" s="257"/>
      <c r="W262" s="257"/>
      <c r="X262" s="258"/>
      <c r="AT262" s="259" t="s">
        <v>176</v>
      </c>
      <c r="AU262" s="259" t="s">
        <v>83</v>
      </c>
      <c r="AV262" s="14" t="s">
        <v>81</v>
      </c>
      <c r="AW262" s="14" t="s">
        <v>7</v>
      </c>
      <c r="AX262" s="14" t="s">
        <v>75</v>
      </c>
      <c r="AY262" s="259" t="s">
        <v>167</v>
      </c>
    </row>
    <row r="263" spans="2:65" s="12" customFormat="1" ht="13.5">
      <c r="B263" s="222"/>
      <c r="C263" s="223"/>
      <c r="D263" s="234" t="s">
        <v>176</v>
      </c>
      <c r="E263" s="235" t="s">
        <v>31</v>
      </c>
      <c r="F263" s="236" t="s">
        <v>453</v>
      </c>
      <c r="G263" s="223"/>
      <c r="H263" s="237">
        <v>47.817</v>
      </c>
      <c r="I263" s="228"/>
      <c r="J263" s="228"/>
      <c r="K263" s="223"/>
      <c r="L263" s="223"/>
      <c r="M263" s="229"/>
      <c r="N263" s="230"/>
      <c r="O263" s="231"/>
      <c r="P263" s="231"/>
      <c r="Q263" s="231"/>
      <c r="R263" s="231"/>
      <c r="S263" s="231"/>
      <c r="T263" s="231"/>
      <c r="U263" s="231"/>
      <c r="V263" s="231"/>
      <c r="W263" s="231"/>
      <c r="X263" s="232"/>
      <c r="AT263" s="233" t="s">
        <v>176</v>
      </c>
      <c r="AU263" s="233" t="s">
        <v>83</v>
      </c>
      <c r="AV263" s="12" t="s">
        <v>83</v>
      </c>
      <c r="AW263" s="12" t="s">
        <v>7</v>
      </c>
      <c r="AX263" s="12" t="s">
        <v>75</v>
      </c>
      <c r="AY263" s="233" t="s">
        <v>167</v>
      </c>
    </row>
    <row r="264" spans="2:65" s="14" customFormat="1" ht="13.5">
      <c r="B264" s="249"/>
      <c r="C264" s="250"/>
      <c r="D264" s="234" t="s">
        <v>176</v>
      </c>
      <c r="E264" s="251" t="s">
        <v>31</v>
      </c>
      <c r="F264" s="252" t="s">
        <v>228</v>
      </c>
      <c r="G264" s="250"/>
      <c r="H264" s="253" t="s">
        <v>31</v>
      </c>
      <c r="I264" s="254"/>
      <c r="J264" s="254"/>
      <c r="K264" s="250"/>
      <c r="L264" s="250"/>
      <c r="M264" s="255"/>
      <c r="N264" s="256"/>
      <c r="O264" s="257"/>
      <c r="P264" s="257"/>
      <c r="Q264" s="257"/>
      <c r="R264" s="257"/>
      <c r="S264" s="257"/>
      <c r="T264" s="257"/>
      <c r="U264" s="257"/>
      <c r="V264" s="257"/>
      <c r="W264" s="257"/>
      <c r="X264" s="258"/>
      <c r="AT264" s="259" t="s">
        <v>176</v>
      </c>
      <c r="AU264" s="259" t="s">
        <v>83</v>
      </c>
      <c r="AV264" s="14" t="s">
        <v>81</v>
      </c>
      <c r="AW264" s="14" t="s">
        <v>7</v>
      </c>
      <c r="AX264" s="14" t="s">
        <v>75</v>
      </c>
      <c r="AY264" s="259" t="s">
        <v>167</v>
      </c>
    </row>
    <row r="265" spans="2:65" s="12" customFormat="1" ht="13.5">
      <c r="B265" s="222"/>
      <c r="C265" s="223"/>
      <c r="D265" s="234" t="s">
        <v>176</v>
      </c>
      <c r="E265" s="235" t="s">
        <v>31</v>
      </c>
      <c r="F265" s="236" t="s">
        <v>454</v>
      </c>
      <c r="G265" s="223"/>
      <c r="H265" s="237">
        <v>24.097999999999999</v>
      </c>
      <c r="I265" s="228"/>
      <c r="J265" s="228"/>
      <c r="K265" s="223"/>
      <c r="L265" s="223"/>
      <c r="M265" s="229"/>
      <c r="N265" s="230"/>
      <c r="O265" s="231"/>
      <c r="P265" s="231"/>
      <c r="Q265" s="231"/>
      <c r="R265" s="231"/>
      <c r="S265" s="231"/>
      <c r="T265" s="231"/>
      <c r="U265" s="231"/>
      <c r="V265" s="231"/>
      <c r="W265" s="231"/>
      <c r="X265" s="232"/>
      <c r="AT265" s="233" t="s">
        <v>176</v>
      </c>
      <c r="AU265" s="233" t="s">
        <v>83</v>
      </c>
      <c r="AV265" s="12" t="s">
        <v>83</v>
      </c>
      <c r="AW265" s="12" t="s">
        <v>7</v>
      </c>
      <c r="AX265" s="12" t="s">
        <v>75</v>
      </c>
      <c r="AY265" s="233" t="s">
        <v>167</v>
      </c>
    </row>
    <row r="266" spans="2:65" s="14" customFormat="1" ht="13.5">
      <c r="B266" s="249"/>
      <c r="C266" s="250"/>
      <c r="D266" s="234" t="s">
        <v>176</v>
      </c>
      <c r="E266" s="251" t="s">
        <v>31</v>
      </c>
      <c r="F266" s="252" t="s">
        <v>230</v>
      </c>
      <c r="G266" s="250"/>
      <c r="H266" s="253" t="s">
        <v>31</v>
      </c>
      <c r="I266" s="254"/>
      <c r="J266" s="254"/>
      <c r="K266" s="250"/>
      <c r="L266" s="250"/>
      <c r="M266" s="255"/>
      <c r="N266" s="256"/>
      <c r="O266" s="257"/>
      <c r="P266" s="257"/>
      <c r="Q266" s="257"/>
      <c r="R266" s="257"/>
      <c r="S266" s="257"/>
      <c r="T266" s="257"/>
      <c r="U266" s="257"/>
      <c r="V266" s="257"/>
      <c r="W266" s="257"/>
      <c r="X266" s="258"/>
      <c r="AT266" s="259" t="s">
        <v>176</v>
      </c>
      <c r="AU266" s="259" t="s">
        <v>83</v>
      </c>
      <c r="AV266" s="14" t="s">
        <v>81</v>
      </c>
      <c r="AW266" s="14" t="s">
        <v>7</v>
      </c>
      <c r="AX266" s="14" t="s">
        <v>75</v>
      </c>
      <c r="AY266" s="259" t="s">
        <v>167</v>
      </c>
    </row>
    <row r="267" spans="2:65" s="12" customFormat="1" ht="13.5">
      <c r="B267" s="222"/>
      <c r="C267" s="223"/>
      <c r="D267" s="234" t="s">
        <v>176</v>
      </c>
      <c r="E267" s="235" t="s">
        <v>31</v>
      </c>
      <c r="F267" s="236" t="s">
        <v>455</v>
      </c>
      <c r="G267" s="223"/>
      <c r="H267" s="237">
        <v>28.14</v>
      </c>
      <c r="I267" s="228"/>
      <c r="J267" s="228"/>
      <c r="K267" s="223"/>
      <c r="L267" s="223"/>
      <c r="M267" s="229"/>
      <c r="N267" s="230"/>
      <c r="O267" s="231"/>
      <c r="P267" s="231"/>
      <c r="Q267" s="231"/>
      <c r="R267" s="231"/>
      <c r="S267" s="231"/>
      <c r="T267" s="231"/>
      <c r="U267" s="231"/>
      <c r="V267" s="231"/>
      <c r="W267" s="231"/>
      <c r="X267" s="232"/>
      <c r="AT267" s="233" t="s">
        <v>176</v>
      </c>
      <c r="AU267" s="233" t="s">
        <v>83</v>
      </c>
      <c r="AV267" s="12" t="s">
        <v>83</v>
      </c>
      <c r="AW267" s="12" t="s">
        <v>7</v>
      </c>
      <c r="AX267" s="12" t="s">
        <v>75</v>
      </c>
      <c r="AY267" s="233" t="s">
        <v>167</v>
      </c>
    </row>
    <row r="268" spans="2:65" s="13" customFormat="1" ht="13.5">
      <c r="B268" s="238"/>
      <c r="C268" s="239"/>
      <c r="D268" s="234" t="s">
        <v>176</v>
      </c>
      <c r="E268" s="240" t="s">
        <v>122</v>
      </c>
      <c r="F268" s="241" t="s">
        <v>196</v>
      </c>
      <c r="G268" s="239"/>
      <c r="H268" s="242">
        <v>100.05500000000001</v>
      </c>
      <c r="I268" s="243"/>
      <c r="J268" s="243"/>
      <c r="K268" s="239"/>
      <c r="L268" s="239"/>
      <c r="M268" s="244"/>
      <c r="N268" s="245"/>
      <c r="O268" s="246"/>
      <c r="P268" s="246"/>
      <c r="Q268" s="246"/>
      <c r="R268" s="246"/>
      <c r="S268" s="246"/>
      <c r="T268" s="246"/>
      <c r="U268" s="246"/>
      <c r="V268" s="246"/>
      <c r="W268" s="246"/>
      <c r="X268" s="247"/>
      <c r="AT268" s="248" t="s">
        <v>176</v>
      </c>
      <c r="AU268" s="248" t="s">
        <v>83</v>
      </c>
      <c r="AV268" s="13" t="s">
        <v>174</v>
      </c>
      <c r="AW268" s="13" t="s">
        <v>7</v>
      </c>
      <c r="AX268" s="13" t="s">
        <v>81</v>
      </c>
      <c r="AY268" s="248" t="s">
        <v>167</v>
      </c>
    </row>
    <row r="269" spans="2:65" s="11" customFormat="1" ht="29.85" customHeight="1">
      <c r="B269" s="192"/>
      <c r="C269" s="193"/>
      <c r="D269" s="207" t="s">
        <v>74</v>
      </c>
      <c r="E269" s="208" t="s">
        <v>208</v>
      </c>
      <c r="F269" s="208" t="s">
        <v>456</v>
      </c>
      <c r="G269" s="193"/>
      <c r="H269" s="193"/>
      <c r="I269" s="196"/>
      <c r="J269" s="196"/>
      <c r="K269" s="209">
        <f>BK269</f>
        <v>0</v>
      </c>
      <c r="L269" s="193"/>
      <c r="M269" s="198"/>
      <c r="N269" s="199"/>
      <c r="O269" s="200"/>
      <c r="P269" s="200"/>
      <c r="Q269" s="201">
        <f>SUM(Q270:Q271)</f>
        <v>0</v>
      </c>
      <c r="R269" s="201">
        <f>SUM(R270:R271)</f>
        <v>0</v>
      </c>
      <c r="S269" s="200"/>
      <c r="T269" s="202">
        <f>SUM(T270:T271)</f>
        <v>0</v>
      </c>
      <c r="U269" s="200"/>
      <c r="V269" s="202">
        <f>SUM(V270:V271)</f>
        <v>0.78200000000000003</v>
      </c>
      <c r="W269" s="200"/>
      <c r="X269" s="203">
        <f>SUM(X270:X271)</f>
        <v>0</v>
      </c>
      <c r="AR269" s="204" t="s">
        <v>81</v>
      </c>
      <c r="AT269" s="205" t="s">
        <v>74</v>
      </c>
      <c r="AU269" s="205" t="s">
        <v>81</v>
      </c>
      <c r="AY269" s="204" t="s">
        <v>167</v>
      </c>
      <c r="BK269" s="206">
        <f>SUM(BK270:BK271)</f>
        <v>0</v>
      </c>
    </row>
    <row r="270" spans="2:65" s="1" customFormat="1" ht="31.5" customHeight="1">
      <c r="B270" s="41"/>
      <c r="C270" s="210" t="s">
        <v>457</v>
      </c>
      <c r="D270" s="210" t="s">
        <v>169</v>
      </c>
      <c r="E270" s="211" t="s">
        <v>458</v>
      </c>
      <c r="F270" s="212" t="s">
        <v>459</v>
      </c>
      <c r="G270" s="213" t="s">
        <v>185</v>
      </c>
      <c r="H270" s="214">
        <v>23</v>
      </c>
      <c r="I270" s="215"/>
      <c r="J270" s="215"/>
      <c r="K270" s="216">
        <f>ROUND(P270*H270,2)</f>
        <v>0</v>
      </c>
      <c r="L270" s="212" t="s">
        <v>173</v>
      </c>
      <c r="M270" s="61"/>
      <c r="N270" s="217" t="s">
        <v>31</v>
      </c>
      <c r="O270" s="218" t="s">
        <v>44</v>
      </c>
      <c r="P270" s="140">
        <f>I270+J270</f>
        <v>0</v>
      </c>
      <c r="Q270" s="140">
        <f>ROUND(I270*H270,2)</f>
        <v>0</v>
      </c>
      <c r="R270" s="140">
        <f>ROUND(J270*H270,2)</f>
        <v>0</v>
      </c>
      <c r="S270" s="42"/>
      <c r="T270" s="219">
        <f>S270*H270</f>
        <v>0</v>
      </c>
      <c r="U270" s="219">
        <v>3.4000000000000002E-2</v>
      </c>
      <c r="V270" s="219">
        <f>U270*H270</f>
        <v>0.78200000000000003</v>
      </c>
      <c r="W270" s="219">
        <v>0</v>
      </c>
      <c r="X270" s="220">
        <f>W270*H270</f>
        <v>0</v>
      </c>
      <c r="AR270" s="24" t="s">
        <v>174</v>
      </c>
      <c r="AT270" s="24" t="s">
        <v>169</v>
      </c>
      <c r="AU270" s="24" t="s">
        <v>83</v>
      </c>
      <c r="AY270" s="24" t="s">
        <v>167</v>
      </c>
      <c r="BE270" s="221">
        <f>IF(O270="základní",K270,0)</f>
        <v>0</v>
      </c>
      <c r="BF270" s="221">
        <f>IF(O270="snížená",K270,0)</f>
        <v>0</v>
      </c>
      <c r="BG270" s="221">
        <f>IF(O270="zákl. přenesená",K270,0)</f>
        <v>0</v>
      </c>
      <c r="BH270" s="221">
        <f>IF(O270="sníž. přenesená",K270,0)</f>
        <v>0</v>
      </c>
      <c r="BI270" s="221">
        <f>IF(O270="nulová",K270,0)</f>
        <v>0</v>
      </c>
      <c r="BJ270" s="24" t="s">
        <v>81</v>
      </c>
      <c r="BK270" s="221">
        <f>ROUND(P270*H270,2)</f>
        <v>0</v>
      </c>
      <c r="BL270" s="24" t="s">
        <v>174</v>
      </c>
      <c r="BM270" s="24" t="s">
        <v>460</v>
      </c>
    </row>
    <row r="271" spans="2:65" s="12" customFormat="1" ht="13.5">
      <c r="B271" s="222"/>
      <c r="C271" s="223"/>
      <c r="D271" s="234" t="s">
        <v>176</v>
      </c>
      <c r="E271" s="235" t="s">
        <v>31</v>
      </c>
      <c r="F271" s="236" t="s">
        <v>461</v>
      </c>
      <c r="G271" s="223"/>
      <c r="H271" s="237">
        <v>23</v>
      </c>
      <c r="I271" s="228"/>
      <c r="J271" s="228"/>
      <c r="K271" s="223"/>
      <c r="L271" s="223"/>
      <c r="M271" s="229"/>
      <c r="N271" s="230"/>
      <c r="O271" s="231"/>
      <c r="P271" s="231"/>
      <c r="Q271" s="231"/>
      <c r="R271" s="231"/>
      <c r="S271" s="231"/>
      <c r="T271" s="231"/>
      <c r="U271" s="231"/>
      <c r="V271" s="231"/>
      <c r="W271" s="231"/>
      <c r="X271" s="232"/>
      <c r="AT271" s="233" t="s">
        <v>176</v>
      </c>
      <c r="AU271" s="233" t="s">
        <v>83</v>
      </c>
      <c r="AV271" s="12" t="s">
        <v>83</v>
      </c>
      <c r="AW271" s="12" t="s">
        <v>7</v>
      </c>
      <c r="AX271" s="12" t="s">
        <v>81</v>
      </c>
      <c r="AY271" s="233" t="s">
        <v>167</v>
      </c>
    </row>
    <row r="272" spans="2:65" s="11" customFormat="1" ht="29.85" customHeight="1">
      <c r="B272" s="192"/>
      <c r="C272" s="193"/>
      <c r="D272" s="207" t="s">
        <v>74</v>
      </c>
      <c r="E272" s="208" t="s">
        <v>221</v>
      </c>
      <c r="F272" s="208" t="s">
        <v>462</v>
      </c>
      <c r="G272" s="193"/>
      <c r="H272" s="193"/>
      <c r="I272" s="196"/>
      <c r="J272" s="196"/>
      <c r="K272" s="209">
        <f>BK272</f>
        <v>0</v>
      </c>
      <c r="L272" s="193"/>
      <c r="M272" s="198"/>
      <c r="N272" s="199"/>
      <c r="O272" s="200"/>
      <c r="P272" s="200"/>
      <c r="Q272" s="201">
        <f>SUM(Q273:Q275)</f>
        <v>0</v>
      </c>
      <c r="R272" s="201">
        <f>SUM(R273:R275)</f>
        <v>0</v>
      </c>
      <c r="S272" s="200"/>
      <c r="T272" s="202">
        <f>SUM(T273:T275)</f>
        <v>0</v>
      </c>
      <c r="U272" s="200"/>
      <c r="V272" s="202">
        <f>SUM(V273:V275)</f>
        <v>2.0819999999999998E-2</v>
      </c>
      <c r="W272" s="200"/>
      <c r="X272" s="203">
        <f>SUM(X273:X275)</f>
        <v>0</v>
      </c>
      <c r="AR272" s="204" t="s">
        <v>81</v>
      </c>
      <c r="AT272" s="205" t="s">
        <v>74</v>
      </c>
      <c r="AU272" s="205" t="s">
        <v>81</v>
      </c>
      <c r="AY272" s="204" t="s">
        <v>167</v>
      </c>
      <c r="BK272" s="206">
        <f>SUM(BK273:BK275)</f>
        <v>0</v>
      </c>
    </row>
    <row r="273" spans="2:65" s="1" customFormat="1" ht="31.5" customHeight="1">
      <c r="B273" s="41"/>
      <c r="C273" s="210" t="s">
        <v>463</v>
      </c>
      <c r="D273" s="210" t="s">
        <v>169</v>
      </c>
      <c r="E273" s="211" t="s">
        <v>464</v>
      </c>
      <c r="F273" s="212" t="s">
        <v>465</v>
      </c>
      <c r="G273" s="213" t="s">
        <v>356</v>
      </c>
      <c r="H273" s="214">
        <v>2</v>
      </c>
      <c r="I273" s="215"/>
      <c r="J273" s="215"/>
      <c r="K273" s="216">
        <f>ROUND(P273*H273,2)</f>
        <v>0</v>
      </c>
      <c r="L273" s="212" t="s">
        <v>173</v>
      </c>
      <c r="M273" s="61"/>
      <c r="N273" s="217" t="s">
        <v>31</v>
      </c>
      <c r="O273" s="218" t="s">
        <v>44</v>
      </c>
      <c r="P273" s="140">
        <f>I273+J273</f>
        <v>0</v>
      </c>
      <c r="Q273" s="140">
        <f>ROUND(I273*H273,2)</f>
        <v>0</v>
      </c>
      <c r="R273" s="140">
        <f>ROUND(J273*H273,2)</f>
        <v>0</v>
      </c>
      <c r="S273" s="42"/>
      <c r="T273" s="219">
        <f>S273*H273</f>
        <v>0</v>
      </c>
      <c r="U273" s="219">
        <v>1.0000000000000001E-5</v>
      </c>
      <c r="V273" s="219">
        <f>U273*H273</f>
        <v>2.0000000000000002E-5</v>
      </c>
      <c r="W273" s="219">
        <v>0</v>
      </c>
      <c r="X273" s="220">
        <f>W273*H273</f>
        <v>0</v>
      </c>
      <c r="AR273" s="24" t="s">
        <v>174</v>
      </c>
      <c r="AT273" s="24" t="s">
        <v>169</v>
      </c>
      <c r="AU273" s="24" t="s">
        <v>83</v>
      </c>
      <c r="AY273" s="24" t="s">
        <v>167</v>
      </c>
      <c r="BE273" s="221">
        <f>IF(O273="základní",K273,0)</f>
        <v>0</v>
      </c>
      <c r="BF273" s="221">
        <f>IF(O273="snížená",K273,0)</f>
        <v>0</v>
      </c>
      <c r="BG273" s="221">
        <f>IF(O273="zákl. přenesená",K273,0)</f>
        <v>0</v>
      </c>
      <c r="BH273" s="221">
        <f>IF(O273="sníž. přenesená",K273,0)</f>
        <v>0</v>
      </c>
      <c r="BI273" s="221">
        <f>IF(O273="nulová",K273,0)</f>
        <v>0</v>
      </c>
      <c r="BJ273" s="24" t="s">
        <v>81</v>
      </c>
      <c r="BK273" s="221">
        <f>ROUND(P273*H273,2)</f>
        <v>0</v>
      </c>
      <c r="BL273" s="24" t="s">
        <v>174</v>
      </c>
      <c r="BM273" s="24" t="s">
        <v>466</v>
      </c>
    </row>
    <row r="274" spans="2:65" s="12" customFormat="1" ht="13.5">
      <c r="B274" s="222"/>
      <c r="C274" s="223"/>
      <c r="D274" s="224" t="s">
        <v>176</v>
      </c>
      <c r="E274" s="225" t="s">
        <v>31</v>
      </c>
      <c r="F274" s="226" t="s">
        <v>467</v>
      </c>
      <c r="G274" s="223"/>
      <c r="H274" s="227">
        <v>2</v>
      </c>
      <c r="I274" s="228"/>
      <c r="J274" s="228"/>
      <c r="K274" s="223"/>
      <c r="L274" s="223"/>
      <c r="M274" s="229"/>
      <c r="N274" s="230"/>
      <c r="O274" s="231"/>
      <c r="P274" s="231"/>
      <c r="Q274" s="231"/>
      <c r="R274" s="231"/>
      <c r="S274" s="231"/>
      <c r="T274" s="231"/>
      <c r="U274" s="231"/>
      <c r="V274" s="231"/>
      <c r="W274" s="231"/>
      <c r="X274" s="232"/>
      <c r="AT274" s="233" t="s">
        <v>176</v>
      </c>
      <c r="AU274" s="233" t="s">
        <v>83</v>
      </c>
      <c r="AV274" s="12" t="s">
        <v>83</v>
      </c>
      <c r="AW274" s="12" t="s">
        <v>7</v>
      </c>
      <c r="AX274" s="12" t="s">
        <v>81</v>
      </c>
      <c r="AY274" s="233" t="s">
        <v>167</v>
      </c>
    </row>
    <row r="275" spans="2:65" s="1" customFormat="1" ht="22.5" customHeight="1">
      <c r="B275" s="41"/>
      <c r="C275" s="263" t="s">
        <v>468</v>
      </c>
      <c r="D275" s="263" t="s">
        <v>258</v>
      </c>
      <c r="E275" s="264" t="s">
        <v>469</v>
      </c>
      <c r="F275" s="265" t="s">
        <v>470</v>
      </c>
      <c r="G275" s="266" t="s">
        <v>299</v>
      </c>
      <c r="H275" s="267">
        <v>2</v>
      </c>
      <c r="I275" s="268"/>
      <c r="J275" s="269"/>
      <c r="K275" s="270">
        <f>ROUND(P275*H275,2)</f>
        <v>0</v>
      </c>
      <c r="L275" s="265" t="s">
        <v>173</v>
      </c>
      <c r="M275" s="271"/>
      <c r="N275" s="272" t="s">
        <v>31</v>
      </c>
      <c r="O275" s="218" t="s">
        <v>44</v>
      </c>
      <c r="P275" s="140">
        <f>I275+J275</f>
        <v>0</v>
      </c>
      <c r="Q275" s="140">
        <f>ROUND(I275*H275,2)</f>
        <v>0</v>
      </c>
      <c r="R275" s="140">
        <f>ROUND(J275*H275,2)</f>
        <v>0</v>
      </c>
      <c r="S275" s="42"/>
      <c r="T275" s="219">
        <f>S275*H275</f>
        <v>0</v>
      </c>
      <c r="U275" s="219">
        <v>1.04E-2</v>
      </c>
      <c r="V275" s="219">
        <f>U275*H275</f>
        <v>2.0799999999999999E-2</v>
      </c>
      <c r="W275" s="219">
        <v>0</v>
      </c>
      <c r="X275" s="220">
        <f>W275*H275</f>
        <v>0</v>
      </c>
      <c r="AR275" s="24" t="s">
        <v>221</v>
      </c>
      <c r="AT275" s="24" t="s">
        <v>258</v>
      </c>
      <c r="AU275" s="24" t="s">
        <v>83</v>
      </c>
      <c r="AY275" s="24" t="s">
        <v>167</v>
      </c>
      <c r="BE275" s="221">
        <f>IF(O275="základní",K275,0)</f>
        <v>0</v>
      </c>
      <c r="BF275" s="221">
        <f>IF(O275="snížená",K275,0)</f>
        <v>0</v>
      </c>
      <c r="BG275" s="221">
        <f>IF(O275="zákl. přenesená",K275,0)</f>
        <v>0</v>
      </c>
      <c r="BH275" s="221">
        <f>IF(O275="sníž. přenesená",K275,0)</f>
        <v>0</v>
      </c>
      <c r="BI275" s="221">
        <f>IF(O275="nulová",K275,0)</f>
        <v>0</v>
      </c>
      <c r="BJ275" s="24" t="s">
        <v>81</v>
      </c>
      <c r="BK275" s="221">
        <f>ROUND(P275*H275,2)</f>
        <v>0</v>
      </c>
      <c r="BL275" s="24" t="s">
        <v>174</v>
      </c>
      <c r="BM275" s="24" t="s">
        <v>471</v>
      </c>
    </row>
    <row r="276" spans="2:65" s="11" customFormat="1" ht="29.85" customHeight="1">
      <c r="B276" s="192"/>
      <c r="C276" s="193"/>
      <c r="D276" s="207" t="s">
        <v>74</v>
      </c>
      <c r="E276" s="208" t="s">
        <v>232</v>
      </c>
      <c r="F276" s="208" t="s">
        <v>472</v>
      </c>
      <c r="G276" s="193"/>
      <c r="H276" s="193"/>
      <c r="I276" s="196"/>
      <c r="J276" s="196"/>
      <c r="K276" s="209">
        <f>BK276</f>
        <v>0</v>
      </c>
      <c r="L276" s="193"/>
      <c r="M276" s="198"/>
      <c r="N276" s="199"/>
      <c r="O276" s="200"/>
      <c r="P276" s="200"/>
      <c r="Q276" s="201">
        <f>SUM(Q277:Q301)</f>
        <v>0</v>
      </c>
      <c r="R276" s="201">
        <f>SUM(R277:R301)</f>
        <v>0</v>
      </c>
      <c r="S276" s="200"/>
      <c r="T276" s="202">
        <f>SUM(T277:T301)</f>
        <v>0</v>
      </c>
      <c r="U276" s="200"/>
      <c r="V276" s="202">
        <f>SUM(V277:V301)</f>
        <v>0</v>
      </c>
      <c r="W276" s="200"/>
      <c r="X276" s="203">
        <f>SUM(X277:X301)</f>
        <v>0</v>
      </c>
      <c r="AR276" s="204" t="s">
        <v>81</v>
      </c>
      <c r="AT276" s="205" t="s">
        <v>74</v>
      </c>
      <c r="AU276" s="205" t="s">
        <v>81</v>
      </c>
      <c r="AY276" s="204" t="s">
        <v>167</v>
      </c>
      <c r="BK276" s="206">
        <f>SUM(BK277:BK301)</f>
        <v>0</v>
      </c>
    </row>
    <row r="277" spans="2:65" s="1" customFormat="1" ht="22.5" customHeight="1">
      <c r="B277" s="41"/>
      <c r="C277" s="210" t="s">
        <v>473</v>
      </c>
      <c r="D277" s="210" t="s">
        <v>169</v>
      </c>
      <c r="E277" s="211" t="s">
        <v>474</v>
      </c>
      <c r="F277" s="212" t="s">
        <v>475</v>
      </c>
      <c r="G277" s="213" t="s">
        <v>299</v>
      </c>
      <c r="H277" s="214">
        <v>5</v>
      </c>
      <c r="I277" s="215"/>
      <c r="J277" s="215"/>
      <c r="K277" s="216">
        <f>ROUND(P277*H277,2)</f>
        <v>0</v>
      </c>
      <c r="L277" s="212" t="s">
        <v>173</v>
      </c>
      <c r="M277" s="61"/>
      <c r="N277" s="217" t="s">
        <v>31</v>
      </c>
      <c r="O277" s="218" t="s">
        <v>44</v>
      </c>
      <c r="P277" s="140">
        <f>I277+J277</f>
        <v>0</v>
      </c>
      <c r="Q277" s="140">
        <f>ROUND(I277*H277,2)</f>
        <v>0</v>
      </c>
      <c r="R277" s="140">
        <f>ROUND(J277*H277,2)</f>
        <v>0</v>
      </c>
      <c r="S277" s="42"/>
      <c r="T277" s="219">
        <f>S277*H277</f>
        <v>0</v>
      </c>
      <c r="U277" s="219">
        <v>0</v>
      </c>
      <c r="V277" s="219">
        <f>U277*H277</f>
        <v>0</v>
      </c>
      <c r="W277" s="219">
        <v>0</v>
      </c>
      <c r="X277" s="220">
        <f>W277*H277</f>
        <v>0</v>
      </c>
      <c r="AR277" s="24" t="s">
        <v>174</v>
      </c>
      <c r="AT277" s="24" t="s">
        <v>169</v>
      </c>
      <c r="AU277" s="24" t="s">
        <v>83</v>
      </c>
      <c r="AY277" s="24" t="s">
        <v>167</v>
      </c>
      <c r="BE277" s="221">
        <f>IF(O277="základní",K277,0)</f>
        <v>0</v>
      </c>
      <c r="BF277" s="221">
        <f>IF(O277="snížená",K277,0)</f>
        <v>0</v>
      </c>
      <c r="BG277" s="221">
        <f>IF(O277="zákl. přenesená",K277,0)</f>
        <v>0</v>
      </c>
      <c r="BH277" s="221">
        <f>IF(O277="sníž. přenesená",K277,0)</f>
        <v>0</v>
      </c>
      <c r="BI277" s="221">
        <f>IF(O277="nulová",K277,0)</f>
        <v>0</v>
      </c>
      <c r="BJ277" s="24" t="s">
        <v>81</v>
      </c>
      <c r="BK277" s="221">
        <f>ROUND(P277*H277,2)</f>
        <v>0</v>
      </c>
      <c r="BL277" s="24" t="s">
        <v>174</v>
      </c>
      <c r="BM277" s="24" t="s">
        <v>476</v>
      </c>
    </row>
    <row r="278" spans="2:65" s="12" customFormat="1" ht="13.5">
      <c r="B278" s="222"/>
      <c r="C278" s="223"/>
      <c r="D278" s="224" t="s">
        <v>176</v>
      </c>
      <c r="E278" s="225" t="s">
        <v>31</v>
      </c>
      <c r="F278" s="226" t="s">
        <v>477</v>
      </c>
      <c r="G278" s="223"/>
      <c r="H278" s="227">
        <v>5</v>
      </c>
      <c r="I278" s="228"/>
      <c r="J278" s="228"/>
      <c r="K278" s="223"/>
      <c r="L278" s="223"/>
      <c r="M278" s="229"/>
      <c r="N278" s="230"/>
      <c r="O278" s="231"/>
      <c r="P278" s="231"/>
      <c r="Q278" s="231"/>
      <c r="R278" s="231"/>
      <c r="S278" s="231"/>
      <c r="T278" s="231"/>
      <c r="U278" s="231"/>
      <c r="V278" s="231"/>
      <c r="W278" s="231"/>
      <c r="X278" s="232"/>
      <c r="AT278" s="233" t="s">
        <v>176</v>
      </c>
      <c r="AU278" s="233" t="s">
        <v>83</v>
      </c>
      <c r="AV278" s="12" t="s">
        <v>83</v>
      </c>
      <c r="AW278" s="12" t="s">
        <v>7</v>
      </c>
      <c r="AX278" s="12" t="s">
        <v>81</v>
      </c>
      <c r="AY278" s="233" t="s">
        <v>167</v>
      </c>
    </row>
    <row r="279" spans="2:65" s="1" customFormat="1" ht="22.5" customHeight="1">
      <c r="B279" s="41"/>
      <c r="C279" s="210" t="s">
        <v>478</v>
      </c>
      <c r="D279" s="210" t="s">
        <v>169</v>
      </c>
      <c r="E279" s="211" t="s">
        <v>479</v>
      </c>
      <c r="F279" s="212" t="s">
        <v>480</v>
      </c>
      <c r="G279" s="213" t="s">
        <v>299</v>
      </c>
      <c r="H279" s="214">
        <v>129</v>
      </c>
      <c r="I279" s="215"/>
      <c r="J279" s="215"/>
      <c r="K279" s="216">
        <f>ROUND(P279*H279,2)</f>
        <v>0</v>
      </c>
      <c r="L279" s="212" t="s">
        <v>173</v>
      </c>
      <c r="M279" s="61"/>
      <c r="N279" s="217" t="s">
        <v>31</v>
      </c>
      <c r="O279" s="218" t="s">
        <v>44</v>
      </c>
      <c r="P279" s="140">
        <f>I279+J279</f>
        <v>0</v>
      </c>
      <c r="Q279" s="140">
        <f>ROUND(I279*H279,2)</f>
        <v>0</v>
      </c>
      <c r="R279" s="140">
        <f>ROUND(J279*H279,2)</f>
        <v>0</v>
      </c>
      <c r="S279" s="42"/>
      <c r="T279" s="219">
        <f>S279*H279</f>
        <v>0</v>
      </c>
      <c r="U279" s="219">
        <v>0</v>
      </c>
      <c r="V279" s="219">
        <f>U279*H279</f>
        <v>0</v>
      </c>
      <c r="W279" s="219">
        <v>0</v>
      </c>
      <c r="X279" s="220">
        <f>W279*H279</f>
        <v>0</v>
      </c>
      <c r="AR279" s="24" t="s">
        <v>174</v>
      </c>
      <c r="AT279" s="24" t="s">
        <v>169</v>
      </c>
      <c r="AU279" s="24" t="s">
        <v>83</v>
      </c>
      <c r="AY279" s="24" t="s">
        <v>167</v>
      </c>
      <c r="BE279" s="221">
        <f>IF(O279="základní",K279,0)</f>
        <v>0</v>
      </c>
      <c r="BF279" s="221">
        <f>IF(O279="snížená",K279,0)</f>
        <v>0</v>
      </c>
      <c r="BG279" s="221">
        <f>IF(O279="zákl. přenesená",K279,0)</f>
        <v>0</v>
      </c>
      <c r="BH279" s="221">
        <f>IF(O279="sníž. přenesená",K279,0)</f>
        <v>0</v>
      </c>
      <c r="BI279" s="221">
        <f>IF(O279="nulová",K279,0)</f>
        <v>0</v>
      </c>
      <c r="BJ279" s="24" t="s">
        <v>81</v>
      </c>
      <c r="BK279" s="221">
        <f>ROUND(P279*H279,2)</f>
        <v>0</v>
      </c>
      <c r="BL279" s="24" t="s">
        <v>174</v>
      </c>
      <c r="BM279" s="24" t="s">
        <v>481</v>
      </c>
    </row>
    <row r="280" spans="2:65" s="12" customFormat="1" ht="13.5">
      <c r="B280" s="222"/>
      <c r="C280" s="223"/>
      <c r="D280" s="224" t="s">
        <v>176</v>
      </c>
      <c r="E280" s="225" t="s">
        <v>31</v>
      </c>
      <c r="F280" s="226" t="s">
        <v>482</v>
      </c>
      <c r="G280" s="223"/>
      <c r="H280" s="227">
        <v>129</v>
      </c>
      <c r="I280" s="228"/>
      <c r="J280" s="228"/>
      <c r="K280" s="223"/>
      <c r="L280" s="223"/>
      <c r="M280" s="229"/>
      <c r="N280" s="230"/>
      <c r="O280" s="231"/>
      <c r="P280" s="231"/>
      <c r="Q280" s="231"/>
      <c r="R280" s="231"/>
      <c r="S280" s="231"/>
      <c r="T280" s="231"/>
      <c r="U280" s="231"/>
      <c r="V280" s="231"/>
      <c r="W280" s="231"/>
      <c r="X280" s="232"/>
      <c r="AT280" s="233" t="s">
        <v>176</v>
      </c>
      <c r="AU280" s="233" t="s">
        <v>83</v>
      </c>
      <c r="AV280" s="12" t="s">
        <v>83</v>
      </c>
      <c r="AW280" s="12" t="s">
        <v>7</v>
      </c>
      <c r="AX280" s="12" t="s">
        <v>81</v>
      </c>
      <c r="AY280" s="233" t="s">
        <v>167</v>
      </c>
    </row>
    <row r="281" spans="2:65" s="1" customFormat="1" ht="22.5" customHeight="1">
      <c r="B281" s="41"/>
      <c r="C281" s="210" t="s">
        <v>483</v>
      </c>
      <c r="D281" s="210" t="s">
        <v>169</v>
      </c>
      <c r="E281" s="211" t="s">
        <v>484</v>
      </c>
      <c r="F281" s="212" t="s">
        <v>485</v>
      </c>
      <c r="G281" s="213" t="s">
        <v>185</v>
      </c>
      <c r="H281" s="214">
        <v>264.39999999999998</v>
      </c>
      <c r="I281" s="215"/>
      <c r="J281" s="215"/>
      <c r="K281" s="216">
        <f>ROUND(P281*H281,2)</f>
        <v>0</v>
      </c>
      <c r="L281" s="212" t="s">
        <v>31</v>
      </c>
      <c r="M281" s="61"/>
      <c r="N281" s="217" t="s">
        <v>31</v>
      </c>
      <c r="O281" s="218" t="s">
        <v>44</v>
      </c>
      <c r="P281" s="140">
        <f>I281+J281</f>
        <v>0</v>
      </c>
      <c r="Q281" s="140">
        <f>ROUND(I281*H281,2)</f>
        <v>0</v>
      </c>
      <c r="R281" s="140">
        <f>ROUND(J281*H281,2)</f>
        <v>0</v>
      </c>
      <c r="S281" s="42"/>
      <c r="T281" s="219">
        <f>S281*H281</f>
        <v>0</v>
      </c>
      <c r="U281" s="219">
        <v>0</v>
      </c>
      <c r="V281" s="219">
        <f>U281*H281</f>
        <v>0</v>
      </c>
      <c r="W281" s="219">
        <v>0</v>
      </c>
      <c r="X281" s="220">
        <f>W281*H281</f>
        <v>0</v>
      </c>
      <c r="AR281" s="24" t="s">
        <v>174</v>
      </c>
      <c r="AT281" s="24" t="s">
        <v>169</v>
      </c>
      <c r="AU281" s="24" t="s">
        <v>83</v>
      </c>
      <c r="AY281" s="24" t="s">
        <v>167</v>
      </c>
      <c r="BE281" s="221">
        <f>IF(O281="základní",K281,0)</f>
        <v>0</v>
      </c>
      <c r="BF281" s="221">
        <f>IF(O281="snížená",K281,0)</f>
        <v>0</v>
      </c>
      <c r="BG281" s="221">
        <f>IF(O281="zákl. přenesená",K281,0)</f>
        <v>0</v>
      </c>
      <c r="BH281" s="221">
        <f>IF(O281="sníž. přenesená",K281,0)</f>
        <v>0</v>
      </c>
      <c r="BI281" s="221">
        <f>IF(O281="nulová",K281,0)</f>
        <v>0</v>
      </c>
      <c r="BJ281" s="24" t="s">
        <v>81</v>
      </c>
      <c r="BK281" s="221">
        <f>ROUND(P281*H281,2)</f>
        <v>0</v>
      </c>
      <c r="BL281" s="24" t="s">
        <v>174</v>
      </c>
      <c r="BM281" s="24" t="s">
        <v>486</v>
      </c>
    </row>
    <row r="282" spans="2:65" s="1" customFormat="1" ht="40.5">
      <c r="B282" s="41"/>
      <c r="C282" s="63"/>
      <c r="D282" s="234" t="s">
        <v>301</v>
      </c>
      <c r="E282" s="63"/>
      <c r="F282" s="273" t="s">
        <v>487</v>
      </c>
      <c r="G282" s="63"/>
      <c r="H282" s="63"/>
      <c r="I282" s="174"/>
      <c r="J282" s="174"/>
      <c r="K282" s="63"/>
      <c r="L282" s="63"/>
      <c r="M282" s="61"/>
      <c r="N282" s="274"/>
      <c r="O282" s="42"/>
      <c r="P282" s="42"/>
      <c r="Q282" s="42"/>
      <c r="R282" s="42"/>
      <c r="S282" s="42"/>
      <c r="T282" s="42"/>
      <c r="U282" s="42"/>
      <c r="V282" s="42"/>
      <c r="W282" s="42"/>
      <c r="X282" s="77"/>
      <c r="AT282" s="24" t="s">
        <v>301</v>
      </c>
      <c r="AU282" s="24" t="s">
        <v>83</v>
      </c>
    </row>
    <row r="283" spans="2:65" s="14" customFormat="1" ht="13.5">
      <c r="B283" s="249"/>
      <c r="C283" s="250"/>
      <c r="D283" s="234" t="s">
        <v>176</v>
      </c>
      <c r="E283" s="251" t="s">
        <v>31</v>
      </c>
      <c r="F283" s="252" t="s">
        <v>488</v>
      </c>
      <c r="G283" s="250"/>
      <c r="H283" s="253" t="s">
        <v>31</v>
      </c>
      <c r="I283" s="254"/>
      <c r="J283" s="254"/>
      <c r="K283" s="250"/>
      <c r="L283" s="250"/>
      <c r="M283" s="255"/>
      <c r="N283" s="256"/>
      <c r="O283" s="257"/>
      <c r="P283" s="257"/>
      <c r="Q283" s="257"/>
      <c r="R283" s="257"/>
      <c r="S283" s="257"/>
      <c r="T283" s="257"/>
      <c r="U283" s="257"/>
      <c r="V283" s="257"/>
      <c r="W283" s="257"/>
      <c r="X283" s="258"/>
      <c r="AT283" s="259" t="s">
        <v>176</v>
      </c>
      <c r="AU283" s="259" t="s">
        <v>83</v>
      </c>
      <c r="AV283" s="14" t="s">
        <v>81</v>
      </c>
      <c r="AW283" s="14" t="s">
        <v>7</v>
      </c>
      <c r="AX283" s="14" t="s">
        <v>75</v>
      </c>
      <c r="AY283" s="259" t="s">
        <v>167</v>
      </c>
    </row>
    <row r="284" spans="2:65" s="12" customFormat="1" ht="13.5">
      <c r="B284" s="222"/>
      <c r="C284" s="223"/>
      <c r="D284" s="234" t="s">
        <v>176</v>
      </c>
      <c r="E284" s="235" t="s">
        <v>31</v>
      </c>
      <c r="F284" s="236" t="s">
        <v>489</v>
      </c>
      <c r="G284" s="223"/>
      <c r="H284" s="237">
        <v>44.4</v>
      </c>
      <c r="I284" s="228"/>
      <c r="J284" s="228"/>
      <c r="K284" s="223"/>
      <c r="L284" s="223"/>
      <c r="M284" s="229"/>
      <c r="N284" s="230"/>
      <c r="O284" s="231"/>
      <c r="P284" s="231"/>
      <c r="Q284" s="231"/>
      <c r="R284" s="231"/>
      <c r="S284" s="231"/>
      <c r="T284" s="231"/>
      <c r="U284" s="231"/>
      <c r="V284" s="231"/>
      <c r="W284" s="231"/>
      <c r="X284" s="232"/>
      <c r="AT284" s="233" t="s">
        <v>176</v>
      </c>
      <c r="AU284" s="233" t="s">
        <v>83</v>
      </c>
      <c r="AV284" s="12" t="s">
        <v>83</v>
      </c>
      <c r="AW284" s="12" t="s">
        <v>7</v>
      </c>
      <c r="AX284" s="12" t="s">
        <v>75</v>
      </c>
      <c r="AY284" s="233" t="s">
        <v>167</v>
      </c>
    </row>
    <row r="285" spans="2:65" s="12" customFormat="1" ht="13.5">
      <c r="B285" s="222"/>
      <c r="C285" s="223"/>
      <c r="D285" s="234" t="s">
        <v>176</v>
      </c>
      <c r="E285" s="235" t="s">
        <v>31</v>
      </c>
      <c r="F285" s="236" t="s">
        <v>490</v>
      </c>
      <c r="G285" s="223"/>
      <c r="H285" s="237">
        <v>50</v>
      </c>
      <c r="I285" s="228"/>
      <c r="J285" s="228"/>
      <c r="K285" s="223"/>
      <c r="L285" s="223"/>
      <c r="M285" s="229"/>
      <c r="N285" s="230"/>
      <c r="O285" s="231"/>
      <c r="P285" s="231"/>
      <c r="Q285" s="231"/>
      <c r="R285" s="231"/>
      <c r="S285" s="231"/>
      <c r="T285" s="231"/>
      <c r="U285" s="231"/>
      <c r="V285" s="231"/>
      <c r="W285" s="231"/>
      <c r="X285" s="232"/>
      <c r="AT285" s="233" t="s">
        <v>176</v>
      </c>
      <c r="AU285" s="233" t="s">
        <v>83</v>
      </c>
      <c r="AV285" s="12" t="s">
        <v>83</v>
      </c>
      <c r="AW285" s="12" t="s">
        <v>7</v>
      </c>
      <c r="AX285" s="12" t="s">
        <v>75</v>
      </c>
      <c r="AY285" s="233" t="s">
        <v>167</v>
      </c>
    </row>
    <row r="286" spans="2:65" s="12" customFormat="1" ht="13.5">
      <c r="B286" s="222"/>
      <c r="C286" s="223"/>
      <c r="D286" s="234" t="s">
        <v>176</v>
      </c>
      <c r="E286" s="235" t="s">
        <v>31</v>
      </c>
      <c r="F286" s="236" t="s">
        <v>491</v>
      </c>
      <c r="G286" s="223"/>
      <c r="H286" s="237">
        <v>170</v>
      </c>
      <c r="I286" s="228"/>
      <c r="J286" s="228"/>
      <c r="K286" s="223"/>
      <c r="L286" s="223"/>
      <c r="M286" s="229"/>
      <c r="N286" s="230"/>
      <c r="O286" s="231"/>
      <c r="P286" s="231"/>
      <c r="Q286" s="231"/>
      <c r="R286" s="231"/>
      <c r="S286" s="231"/>
      <c r="T286" s="231"/>
      <c r="U286" s="231"/>
      <c r="V286" s="231"/>
      <c r="W286" s="231"/>
      <c r="X286" s="232"/>
      <c r="AT286" s="233" t="s">
        <v>176</v>
      </c>
      <c r="AU286" s="233" t="s">
        <v>83</v>
      </c>
      <c r="AV286" s="12" t="s">
        <v>83</v>
      </c>
      <c r="AW286" s="12" t="s">
        <v>7</v>
      </c>
      <c r="AX286" s="12" t="s">
        <v>75</v>
      </c>
      <c r="AY286" s="233" t="s">
        <v>167</v>
      </c>
    </row>
    <row r="287" spans="2:65" s="13" customFormat="1" ht="13.5">
      <c r="B287" s="238"/>
      <c r="C287" s="239"/>
      <c r="D287" s="224" t="s">
        <v>176</v>
      </c>
      <c r="E287" s="260" t="s">
        <v>124</v>
      </c>
      <c r="F287" s="261" t="s">
        <v>196</v>
      </c>
      <c r="G287" s="239"/>
      <c r="H287" s="262">
        <v>264.39999999999998</v>
      </c>
      <c r="I287" s="243"/>
      <c r="J287" s="243"/>
      <c r="K287" s="239"/>
      <c r="L287" s="239"/>
      <c r="M287" s="244"/>
      <c r="N287" s="245"/>
      <c r="O287" s="246"/>
      <c r="P287" s="246"/>
      <c r="Q287" s="246"/>
      <c r="R287" s="246"/>
      <c r="S287" s="246"/>
      <c r="T287" s="246"/>
      <c r="U287" s="246"/>
      <c r="V287" s="246"/>
      <c r="W287" s="246"/>
      <c r="X287" s="247"/>
      <c r="AT287" s="248" t="s">
        <v>176</v>
      </c>
      <c r="AU287" s="248" t="s">
        <v>83</v>
      </c>
      <c r="AV287" s="13" t="s">
        <v>174</v>
      </c>
      <c r="AW287" s="13" t="s">
        <v>7</v>
      </c>
      <c r="AX287" s="13" t="s">
        <v>81</v>
      </c>
      <c r="AY287" s="248" t="s">
        <v>167</v>
      </c>
    </row>
    <row r="288" spans="2:65" s="1" customFormat="1" ht="22.5" customHeight="1">
      <c r="B288" s="41"/>
      <c r="C288" s="210" t="s">
        <v>492</v>
      </c>
      <c r="D288" s="210" t="s">
        <v>169</v>
      </c>
      <c r="E288" s="211" t="s">
        <v>493</v>
      </c>
      <c r="F288" s="212" t="s">
        <v>494</v>
      </c>
      <c r="G288" s="213" t="s">
        <v>185</v>
      </c>
      <c r="H288" s="214">
        <v>334.4</v>
      </c>
      <c r="I288" s="215"/>
      <c r="J288" s="215"/>
      <c r="K288" s="216">
        <f>ROUND(P288*H288,2)</f>
        <v>0</v>
      </c>
      <c r="L288" s="212" t="s">
        <v>31</v>
      </c>
      <c r="M288" s="61"/>
      <c r="N288" s="217" t="s">
        <v>31</v>
      </c>
      <c r="O288" s="218" t="s">
        <v>44</v>
      </c>
      <c r="P288" s="140">
        <f>I288+J288</f>
        <v>0</v>
      </c>
      <c r="Q288" s="140">
        <f>ROUND(I288*H288,2)</f>
        <v>0</v>
      </c>
      <c r="R288" s="140">
        <f>ROUND(J288*H288,2)</f>
        <v>0</v>
      </c>
      <c r="S288" s="42"/>
      <c r="T288" s="219">
        <f>S288*H288</f>
        <v>0</v>
      </c>
      <c r="U288" s="219">
        <v>0</v>
      </c>
      <c r="V288" s="219">
        <f>U288*H288</f>
        <v>0</v>
      </c>
      <c r="W288" s="219">
        <v>0</v>
      </c>
      <c r="X288" s="220">
        <f>W288*H288</f>
        <v>0</v>
      </c>
      <c r="AR288" s="24" t="s">
        <v>174</v>
      </c>
      <c r="AT288" s="24" t="s">
        <v>169</v>
      </c>
      <c r="AU288" s="24" t="s">
        <v>83</v>
      </c>
      <c r="AY288" s="24" t="s">
        <v>167</v>
      </c>
      <c r="BE288" s="221">
        <f>IF(O288="základní",K288,0)</f>
        <v>0</v>
      </c>
      <c r="BF288" s="221">
        <f>IF(O288="snížená",K288,0)</f>
        <v>0</v>
      </c>
      <c r="BG288" s="221">
        <f>IF(O288="zákl. přenesená",K288,0)</f>
        <v>0</v>
      </c>
      <c r="BH288" s="221">
        <f>IF(O288="sníž. přenesená",K288,0)</f>
        <v>0</v>
      </c>
      <c r="BI288" s="221">
        <f>IF(O288="nulová",K288,0)</f>
        <v>0</v>
      </c>
      <c r="BJ288" s="24" t="s">
        <v>81</v>
      </c>
      <c r="BK288" s="221">
        <f>ROUND(P288*H288,2)</f>
        <v>0</v>
      </c>
      <c r="BL288" s="24" t="s">
        <v>174</v>
      </c>
      <c r="BM288" s="24" t="s">
        <v>495</v>
      </c>
    </row>
    <row r="289" spans="2:65" s="1" customFormat="1" ht="40.5">
      <c r="B289" s="41"/>
      <c r="C289" s="63"/>
      <c r="D289" s="234" t="s">
        <v>301</v>
      </c>
      <c r="E289" s="63"/>
      <c r="F289" s="273" t="s">
        <v>496</v>
      </c>
      <c r="G289" s="63"/>
      <c r="H289" s="63"/>
      <c r="I289" s="174"/>
      <c r="J289" s="174"/>
      <c r="K289" s="63"/>
      <c r="L289" s="63"/>
      <c r="M289" s="61"/>
      <c r="N289" s="274"/>
      <c r="O289" s="42"/>
      <c r="P289" s="42"/>
      <c r="Q289" s="42"/>
      <c r="R289" s="42"/>
      <c r="S289" s="42"/>
      <c r="T289" s="42"/>
      <c r="U289" s="42"/>
      <c r="V289" s="42"/>
      <c r="W289" s="42"/>
      <c r="X289" s="77"/>
      <c r="AT289" s="24" t="s">
        <v>301</v>
      </c>
      <c r="AU289" s="24" t="s">
        <v>83</v>
      </c>
    </row>
    <row r="290" spans="2:65" s="12" customFormat="1" ht="13.5">
      <c r="B290" s="222"/>
      <c r="C290" s="223"/>
      <c r="D290" s="234" t="s">
        <v>176</v>
      </c>
      <c r="E290" s="235" t="s">
        <v>31</v>
      </c>
      <c r="F290" s="236" t="s">
        <v>124</v>
      </c>
      <c r="G290" s="223"/>
      <c r="H290" s="237">
        <v>264.39999999999998</v>
      </c>
      <c r="I290" s="228"/>
      <c r="J290" s="228"/>
      <c r="K290" s="223"/>
      <c r="L290" s="223"/>
      <c r="M290" s="229"/>
      <c r="N290" s="230"/>
      <c r="O290" s="231"/>
      <c r="P290" s="231"/>
      <c r="Q290" s="231"/>
      <c r="R290" s="231"/>
      <c r="S290" s="231"/>
      <c r="T290" s="231"/>
      <c r="U290" s="231"/>
      <c r="V290" s="231"/>
      <c r="W290" s="231"/>
      <c r="X290" s="232"/>
      <c r="AT290" s="233" t="s">
        <v>176</v>
      </c>
      <c r="AU290" s="233" t="s">
        <v>83</v>
      </c>
      <c r="AV290" s="12" t="s">
        <v>83</v>
      </c>
      <c r="AW290" s="12" t="s">
        <v>7</v>
      </c>
      <c r="AX290" s="12" t="s">
        <v>75</v>
      </c>
      <c r="AY290" s="233" t="s">
        <v>167</v>
      </c>
    </row>
    <row r="291" spans="2:65" s="12" customFormat="1" ht="13.5">
      <c r="B291" s="222"/>
      <c r="C291" s="223"/>
      <c r="D291" s="234" t="s">
        <v>176</v>
      </c>
      <c r="E291" s="235" t="s">
        <v>31</v>
      </c>
      <c r="F291" s="236" t="s">
        <v>497</v>
      </c>
      <c r="G291" s="223"/>
      <c r="H291" s="237">
        <v>20</v>
      </c>
      <c r="I291" s="228"/>
      <c r="J291" s="228"/>
      <c r="K291" s="223"/>
      <c r="L291" s="223"/>
      <c r="M291" s="229"/>
      <c r="N291" s="230"/>
      <c r="O291" s="231"/>
      <c r="P291" s="231"/>
      <c r="Q291" s="231"/>
      <c r="R291" s="231"/>
      <c r="S291" s="231"/>
      <c r="T291" s="231"/>
      <c r="U291" s="231"/>
      <c r="V291" s="231"/>
      <c r="W291" s="231"/>
      <c r="X291" s="232"/>
      <c r="AT291" s="233" t="s">
        <v>176</v>
      </c>
      <c r="AU291" s="233" t="s">
        <v>83</v>
      </c>
      <c r="AV291" s="12" t="s">
        <v>83</v>
      </c>
      <c r="AW291" s="12" t="s">
        <v>7</v>
      </c>
      <c r="AX291" s="12" t="s">
        <v>75</v>
      </c>
      <c r="AY291" s="233" t="s">
        <v>167</v>
      </c>
    </row>
    <row r="292" spans="2:65" s="12" customFormat="1" ht="13.5">
      <c r="B292" s="222"/>
      <c r="C292" s="223"/>
      <c r="D292" s="234" t="s">
        <v>176</v>
      </c>
      <c r="E292" s="235" t="s">
        <v>31</v>
      </c>
      <c r="F292" s="236" t="s">
        <v>498</v>
      </c>
      <c r="G292" s="223"/>
      <c r="H292" s="237">
        <v>50</v>
      </c>
      <c r="I292" s="228"/>
      <c r="J292" s="228"/>
      <c r="K292" s="223"/>
      <c r="L292" s="223"/>
      <c r="M292" s="229"/>
      <c r="N292" s="230"/>
      <c r="O292" s="231"/>
      <c r="P292" s="231"/>
      <c r="Q292" s="231"/>
      <c r="R292" s="231"/>
      <c r="S292" s="231"/>
      <c r="T292" s="231"/>
      <c r="U292" s="231"/>
      <c r="V292" s="231"/>
      <c r="W292" s="231"/>
      <c r="X292" s="232"/>
      <c r="AT292" s="233" t="s">
        <v>176</v>
      </c>
      <c r="AU292" s="233" t="s">
        <v>83</v>
      </c>
      <c r="AV292" s="12" t="s">
        <v>83</v>
      </c>
      <c r="AW292" s="12" t="s">
        <v>7</v>
      </c>
      <c r="AX292" s="12" t="s">
        <v>75</v>
      </c>
      <c r="AY292" s="233" t="s">
        <v>167</v>
      </c>
    </row>
    <row r="293" spans="2:65" s="13" customFormat="1" ht="13.5">
      <c r="B293" s="238"/>
      <c r="C293" s="239"/>
      <c r="D293" s="224" t="s">
        <v>176</v>
      </c>
      <c r="E293" s="260" t="s">
        <v>31</v>
      </c>
      <c r="F293" s="261" t="s">
        <v>196</v>
      </c>
      <c r="G293" s="239"/>
      <c r="H293" s="262">
        <v>334.4</v>
      </c>
      <c r="I293" s="243"/>
      <c r="J293" s="243"/>
      <c r="K293" s="239"/>
      <c r="L293" s="239"/>
      <c r="M293" s="244"/>
      <c r="N293" s="245"/>
      <c r="O293" s="246"/>
      <c r="P293" s="246"/>
      <c r="Q293" s="246"/>
      <c r="R293" s="246"/>
      <c r="S293" s="246"/>
      <c r="T293" s="246"/>
      <c r="U293" s="246"/>
      <c r="V293" s="246"/>
      <c r="W293" s="246"/>
      <c r="X293" s="247"/>
      <c r="AT293" s="248" t="s">
        <v>176</v>
      </c>
      <c r="AU293" s="248" t="s">
        <v>83</v>
      </c>
      <c r="AV293" s="13" t="s">
        <v>174</v>
      </c>
      <c r="AW293" s="13" t="s">
        <v>7</v>
      </c>
      <c r="AX293" s="13" t="s">
        <v>81</v>
      </c>
      <c r="AY293" s="248" t="s">
        <v>167</v>
      </c>
    </row>
    <row r="294" spans="2:65" s="1" customFormat="1" ht="22.5" customHeight="1">
      <c r="B294" s="41"/>
      <c r="C294" s="210" t="s">
        <v>499</v>
      </c>
      <c r="D294" s="210" t="s">
        <v>169</v>
      </c>
      <c r="E294" s="211" t="s">
        <v>500</v>
      </c>
      <c r="F294" s="212" t="s">
        <v>412</v>
      </c>
      <c r="G294" s="213" t="s">
        <v>299</v>
      </c>
      <c r="H294" s="214">
        <v>4</v>
      </c>
      <c r="I294" s="215"/>
      <c r="J294" s="215"/>
      <c r="K294" s="216">
        <f>ROUND(P294*H294,2)</f>
        <v>0</v>
      </c>
      <c r="L294" s="212" t="s">
        <v>31</v>
      </c>
      <c r="M294" s="61"/>
      <c r="N294" s="217" t="s">
        <v>31</v>
      </c>
      <c r="O294" s="218" t="s">
        <v>44</v>
      </c>
      <c r="P294" s="140">
        <f>I294+J294</f>
        <v>0</v>
      </c>
      <c r="Q294" s="140">
        <f>ROUND(I294*H294,2)</f>
        <v>0</v>
      </c>
      <c r="R294" s="140">
        <f>ROUND(J294*H294,2)</f>
        <v>0</v>
      </c>
      <c r="S294" s="42"/>
      <c r="T294" s="219">
        <f>S294*H294</f>
        <v>0</v>
      </c>
      <c r="U294" s="219">
        <v>0</v>
      </c>
      <c r="V294" s="219">
        <f>U294*H294</f>
        <v>0</v>
      </c>
      <c r="W294" s="219">
        <v>0</v>
      </c>
      <c r="X294" s="220">
        <f>W294*H294</f>
        <v>0</v>
      </c>
      <c r="AR294" s="24" t="s">
        <v>174</v>
      </c>
      <c r="AT294" s="24" t="s">
        <v>169</v>
      </c>
      <c r="AU294" s="24" t="s">
        <v>83</v>
      </c>
      <c r="AY294" s="24" t="s">
        <v>167</v>
      </c>
      <c r="BE294" s="221">
        <f>IF(O294="základní",K294,0)</f>
        <v>0</v>
      </c>
      <c r="BF294" s="221">
        <f>IF(O294="snížená",K294,0)</f>
        <v>0</v>
      </c>
      <c r="BG294" s="221">
        <f>IF(O294="zákl. přenesená",K294,0)</f>
        <v>0</v>
      </c>
      <c r="BH294" s="221">
        <f>IF(O294="sníž. přenesená",K294,0)</f>
        <v>0</v>
      </c>
      <c r="BI294" s="221">
        <f>IF(O294="nulová",K294,0)</f>
        <v>0</v>
      </c>
      <c r="BJ294" s="24" t="s">
        <v>81</v>
      </c>
      <c r="BK294" s="221">
        <f>ROUND(P294*H294,2)</f>
        <v>0</v>
      </c>
      <c r="BL294" s="24" t="s">
        <v>174</v>
      </c>
      <c r="BM294" s="24" t="s">
        <v>501</v>
      </c>
    </row>
    <row r="295" spans="2:65" s="1" customFormat="1" ht="27">
      <c r="B295" s="41"/>
      <c r="C295" s="63"/>
      <c r="D295" s="234" t="s">
        <v>301</v>
      </c>
      <c r="E295" s="63"/>
      <c r="F295" s="273" t="s">
        <v>502</v>
      </c>
      <c r="G295" s="63"/>
      <c r="H295" s="63"/>
      <c r="I295" s="174"/>
      <c r="J295" s="174"/>
      <c r="K295" s="63"/>
      <c r="L295" s="63"/>
      <c r="M295" s="61"/>
      <c r="N295" s="274"/>
      <c r="O295" s="42"/>
      <c r="P295" s="42"/>
      <c r="Q295" s="42"/>
      <c r="R295" s="42"/>
      <c r="S295" s="42"/>
      <c r="T295" s="42"/>
      <c r="U295" s="42"/>
      <c r="V295" s="42"/>
      <c r="W295" s="42"/>
      <c r="X295" s="77"/>
      <c r="AT295" s="24" t="s">
        <v>301</v>
      </c>
      <c r="AU295" s="24" t="s">
        <v>83</v>
      </c>
    </row>
    <row r="296" spans="2:65" s="12" customFormat="1" ht="13.5">
      <c r="B296" s="222"/>
      <c r="C296" s="223"/>
      <c r="D296" s="224" t="s">
        <v>176</v>
      </c>
      <c r="E296" s="225" t="s">
        <v>31</v>
      </c>
      <c r="F296" s="226" t="s">
        <v>503</v>
      </c>
      <c r="G296" s="223"/>
      <c r="H296" s="227">
        <v>4</v>
      </c>
      <c r="I296" s="228"/>
      <c r="J296" s="228"/>
      <c r="K296" s="223"/>
      <c r="L296" s="223"/>
      <c r="M296" s="229"/>
      <c r="N296" s="230"/>
      <c r="O296" s="231"/>
      <c r="P296" s="231"/>
      <c r="Q296" s="231"/>
      <c r="R296" s="231"/>
      <c r="S296" s="231"/>
      <c r="T296" s="231"/>
      <c r="U296" s="231"/>
      <c r="V296" s="231"/>
      <c r="W296" s="231"/>
      <c r="X296" s="232"/>
      <c r="AT296" s="233" t="s">
        <v>176</v>
      </c>
      <c r="AU296" s="233" t="s">
        <v>83</v>
      </c>
      <c r="AV296" s="12" t="s">
        <v>83</v>
      </c>
      <c r="AW296" s="12" t="s">
        <v>7</v>
      </c>
      <c r="AX296" s="12" t="s">
        <v>81</v>
      </c>
      <c r="AY296" s="233" t="s">
        <v>167</v>
      </c>
    </row>
    <row r="297" spans="2:65" s="1" customFormat="1" ht="22.5" customHeight="1">
      <c r="B297" s="41"/>
      <c r="C297" s="210" t="s">
        <v>504</v>
      </c>
      <c r="D297" s="210" t="s">
        <v>169</v>
      </c>
      <c r="E297" s="211" t="s">
        <v>505</v>
      </c>
      <c r="F297" s="212" t="s">
        <v>506</v>
      </c>
      <c r="G297" s="213" t="s">
        <v>507</v>
      </c>
      <c r="H297" s="214">
        <v>1</v>
      </c>
      <c r="I297" s="215"/>
      <c r="J297" s="215"/>
      <c r="K297" s="216">
        <f>ROUND(P297*H297,2)</f>
        <v>0</v>
      </c>
      <c r="L297" s="212" t="s">
        <v>31</v>
      </c>
      <c r="M297" s="61"/>
      <c r="N297" s="217" t="s">
        <v>31</v>
      </c>
      <c r="O297" s="218" t="s">
        <v>44</v>
      </c>
      <c r="P297" s="140">
        <f>I297+J297</f>
        <v>0</v>
      </c>
      <c r="Q297" s="140">
        <f>ROUND(I297*H297,2)</f>
        <v>0</v>
      </c>
      <c r="R297" s="140">
        <f>ROUND(J297*H297,2)</f>
        <v>0</v>
      </c>
      <c r="S297" s="42"/>
      <c r="T297" s="219">
        <f>S297*H297</f>
        <v>0</v>
      </c>
      <c r="U297" s="219">
        <v>0</v>
      </c>
      <c r="V297" s="219">
        <f>U297*H297</f>
        <v>0</v>
      </c>
      <c r="W297" s="219">
        <v>0</v>
      </c>
      <c r="X297" s="220">
        <f>W297*H297</f>
        <v>0</v>
      </c>
      <c r="AR297" s="24" t="s">
        <v>174</v>
      </c>
      <c r="AT297" s="24" t="s">
        <v>169</v>
      </c>
      <c r="AU297" s="24" t="s">
        <v>83</v>
      </c>
      <c r="AY297" s="24" t="s">
        <v>167</v>
      </c>
      <c r="BE297" s="221">
        <f>IF(O297="základní",K297,0)</f>
        <v>0</v>
      </c>
      <c r="BF297" s="221">
        <f>IF(O297="snížená",K297,0)</f>
        <v>0</v>
      </c>
      <c r="BG297" s="221">
        <f>IF(O297="zákl. přenesená",K297,0)</f>
        <v>0</v>
      </c>
      <c r="BH297" s="221">
        <f>IF(O297="sníž. přenesená",K297,0)</f>
        <v>0</v>
      </c>
      <c r="BI297" s="221">
        <f>IF(O297="nulová",K297,0)</f>
        <v>0</v>
      </c>
      <c r="BJ297" s="24" t="s">
        <v>81</v>
      </c>
      <c r="BK297" s="221">
        <f>ROUND(P297*H297,2)</f>
        <v>0</v>
      </c>
      <c r="BL297" s="24" t="s">
        <v>174</v>
      </c>
      <c r="BM297" s="24" t="s">
        <v>508</v>
      </c>
    </row>
    <row r="298" spans="2:65" s="1" customFormat="1" ht="121.5">
      <c r="B298" s="41"/>
      <c r="C298" s="63"/>
      <c r="D298" s="224" t="s">
        <v>301</v>
      </c>
      <c r="E298" s="63"/>
      <c r="F298" s="275" t="s">
        <v>509</v>
      </c>
      <c r="G298" s="63"/>
      <c r="H298" s="63"/>
      <c r="I298" s="174"/>
      <c r="J298" s="174"/>
      <c r="K298" s="63"/>
      <c r="L298" s="63"/>
      <c r="M298" s="61"/>
      <c r="N298" s="274"/>
      <c r="O298" s="42"/>
      <c r="P298" s="42"/>
      <c r="Q298" s="42"/>
      <c r="R298" s="42"/>
      <c r="S298" s="42"/>
      <c r="T298" s="42"/>
      <c r="U298" s="42"/>
      <c r="V298" s="42"/>
      <c r="W298" s="42"/>
      <c r="X298" s="77"/>
      <c r="AT298" s="24" t="s">
        <v>301</v>
      </c>
      <c r="AU298" s="24" t="s">
        <v>83</v>
      </c>
    </row>
    <row r="299" spans="2:65" s="1" customFormat="1" ht="44.25" customHeight="1">
      <c r="B299" s="41"/>
      <c r="C299" s="210" t="s">
        <v>510</v>
      </c>
      <c r="D299" s="210" t="s">
        <v>169</v>
      </c>
      <c r="E299" s="211" t="s">
        <v>511</v>
      </c>
      <c r="F299" s="212" t="s">
        <v>512</v>
      </c>
      <c r="G299" s="213" t="s">
        <v>349</v>
      </c>
      <c r="H299" s="214">
        <v>56.375</v>
      </c>
      <c r="I299" s="215"/>
      <c r="J299" s="215"/>
      <c r="K299" s="216">
        <f>ROUND(P299*H299,2)</f>
        <v>0</v>
      </c>
      <c r="L299" s="212" t="s">
        <v>31</v>
      </c>
      <c r="M299" s="61"/>
      <c r="N299" s="217" t="s">
        <v>31</v>
      </c>
      <c r="O299" s="218" t="s">
        <v>44</v>
      </c>
      <c r="P299" s="140">
        <f>I299+J299</f>
        <v>0</v>
      </c>
      <c r="Q299" s="140">
        <f>ROUND(I299*H299,2)</f>
        <v>0</v>
      </c>
      <c r="R299" s="140">
        <f>ROUND(J299*H299,2)</f>
        <v>0</v>
      </c>
      <c r="S299" s="42"/>
      <c r="T299" s="219">
        <f>S299*H299</f>
        <v>0</v>
      </c>
      <c r="U299" s="219">
        <v>0</v>
      </c>
      <c r="V299" s="219">
        <f>U299*H299</f>
        <v>0</v>
      </c>
      <c r="W299" s="219">
        <v>0</v>
      </c>
      <c r="X299" s="220">
        <f>W299*H299</f>
        <v>0</v>
      </c>
      <c r="AR299" s="24" t="s">
        <v>174</v>
      </c>
      <c r="AT299" s="24" t="s">
        <v>169</v>
      </c>
      <c r="AU299" s="24" t="s">
        <v>83</v>
      </c>
      <c r="AY299" s="24" t="s">
        <v>167</v>
      </c>
      <c r="BE299" s="221">
        <f>IF(O299="základní",K299,0)</f>
        <v>0</v>
      </c>
      <c r="BF299" s="221">
        <f>IF(O299="snížená",K299,0)</f>
        <v>0</v>
      </c>
      <c r="BG299" s="221">
        <f>IF(O299="zákl. přenesená",K299,0)</f>
        <v>0</v>
      </c>
      <c r="BH299" s="221">
        <f>IF(O299="sníž. přenesená",K299,0)</f>
        <v>0</v>
      </c>
      <c r="BI299" s="221">
        <f>IF(O299="nulová",K299,0)</f>
        <v>0</v>
      </c>
      <c r="BJ299" s="24" t="s">
        <v>81</v>
      </c>
      <c r="BK299" s="221">
        <f>ROUND(P299*H299,2)</f>
        <v>0</v>
      </c>
      <c r="BL299" s="24" t="s">
        <v>174</v>
      </c>
      <c r="BM299" s="24" t="s">
        <v>513</v>
      </c>
    </row>
    <row r="300" spans="2:65" s="1" customFormat="1" ht="54">
      <c r="B300" s="41"/>
      <c r="C300" s="63"/>
      <c r="D300" s="234" t="s">
        <v>301</v>
      </c>
      <c r="E300" s="63"/>
      <c r="F300" s="273" t="s">
        <v>514</v>
      </c>
      <c r="G300" s="63"/>
      <c r="H300" s="63"/>
      <c r="I300" s="174"/>
      <c r="J300" s="174"/>
      <c r="K300" s="63"/>
      <c r="L300" s="63"/>
      <c r="M300" s="61"/>
      <c r="N300" s="274"/>
      <c r="O300" s="42"/>
      <c r="P300" s="42"/>
      <c r="Q300" s="42"/>
      <c r="R300" s="42"/>
      <c r="S300" s="42"/>
      <c r="T300" s="42"/>
      <c r="U300" s="42"/>
      <c r="V300" s="42"/>
      <c r="W300" s="42"/>
      <c r="X300" s="77"/>
      <c r="AT300" s="24" t="s">
        <v>301</v>
      </c>
      <c r="AU300" s="24" t="s">
        <v>83</v>
      </c>
    </row>
    <row r="301" spans="2:65" s="12" customFormat="1" ht="27">
      <c r="B301" s="222"/>
      <c r="C301" s="223"/>
      <c r="D301" s="234" t="s">
        <v>176</v>
      </c>
      <c r="E301" s="235" t="s">
        <v>31</v>
      </c>
      <c r="F301" s="236" t="s">
        <v>515</v>
      </c>
      <c r="G301" s="223"/>
      <c r="H301" s="237">
        <v>56.375</v>
      </c>
      <c r="I301" s="228"/>
      <c r="J301" s="228"/>
      <c r="K301" s="223"/>
      <c r="L301" s="223"/>
      <c r="M301" s="229"/>
      <c r="N301" s="230"/>
      <c r="O301" s="231"/>
      <c r="P301" s="231"/>
      <c r="Q301" s="231"/>
      <c r="R301" s="231"/>
      <c r="S301" s="231"/>
      <c r="T301" s="231"/>
      <c r="U301" s="231"/>
      <c r="V301" s="231"/>
      <c r="W301" s="231"/>
      <c r="X301" s="232"/>
      <c r="AT301" s="233" t="s">
        <v>176</v>
      </c>
      <c r="AU301" s="233" t="s">
        <v>83</v>
      </c>
      <c r="AV301" s="12" t="s">
        <v>83</v>
      </c>
      <c r="AW301" s="12" t="s">
        <v>7</v>
      </c>
      <c r="AX301" s="12" t="s">
        <v>81</v>
      </c>
      <c r="AY301" s="233" t="s">
        <v>167</v>
      </c>
    </row>
    <row r="302" spans="2:65" s="11" customFormat="1" ht="29.85" customHeight="1">
      <c r="B302" s="192"/>
      <c r="C302" s="193"/>
      <c r="D302" s="207" t="s">
        <v>74</v>
      </c>
      <c r="E302" s="208" t="s">
        <v>516</v>
      </c>
      <c r="F302" s="208" t="s">
        <v>517</v>
      </c>
      <c r="G302" s="193"/>
      <c r="H302" s="193"/>
      <c r="I302" s="196"/>
      <c r="J302" s="196"/>
      <c r="K302" s="209">
        <f>BK302</f>
        <v>0</v>
      </c>
      <c r="L302" s="193"/>
      <c r="M302" s="198"/>
      <c r="N302" s="199"/>
      <c r="O302" s="200"/>
      <c r="P302" s="200"/>
      <c r="Q302" s="201">
        <f>Q303</f>
        <v>0</v>
      </c>
      <c r="R302" s="201">
        <f>R303</f>
        <v>0</v>
      </c>
      <c r="S302" s="200"/>
      <c r="T302" s="202">
        <f>T303</f>
        <v>0</v>
      </c>
      <c r="U302" s="200"/>
      <c r="V302" s="202">
        <f>V303</f>
        <v>0</v>
      </c>
      <c r="W302" s="200"/>
      <c r="X302" s="203">
        <f>X303</f>
        <v>0</v>
      </c>
      <c r="AR302" s="204" t="s">
        <v>81</v>
      </c>
      <c r="AT302" s="205" t="s">
        <v>74</v>
      </c>
      <c r="AU302" s="205" t="s">
        <v>81</v>
      </c>
      <c r="AY302" s="204" t="s">
        <v>167</v>
      </c>
      <c r="BK302" s="206">
        <f>BK303</f>
        <v>0</v>
      </c>
    </row>
    <row r="303" spans="2:65" s="1" customFormat="1" ht="31.5" customHeight="1">
      <c r="B303" s="41"/>
      <c r="C303" s="210" t="s">
        <v>518</v>
      </c>
      <c r="D303" s="210" t="s">
        <v>169</v>
      </c>
      <c r="E303" s="211" t="s">
        <v>519</v>
      </c>
      <c r="F303" s="212" t="s">
        <v>520</v>
      </c>
      <c r="G303" s="213" t="s">
        <v>349</v>
      </c>
      <c r="H303" s="214">
        <v>173.72900000000001</v>
      </c>
      <c r="I303" s="215"/>
      <c r="J303" s="215"/>
      <c r="K303" s="216">
        <f>ROUND(P303*H303,2)</f>
        <v>0</v>
      </c>
      <c r="L303" s="212" t="s">
        <v>173</v>
      </c>
      <c r="M303" s="61"/>
      <c r="N303" s="217" t="s">
        <v>31</v>
      </c>
      <c r="O303" s="218" t="s">
        <v>44</v>
      </c>
      <c r="P303" s="140">
        <f>I303+J303</f>
        <v>0</v>
      </c>
      <c r="Q303" s="140">
        <f>ROUND(I303*H303,2)</f>
        <v>0</v>
      </c>
      <c r="R303" s="140">
        <f>ROUND(J303*H303,2)</f>
        <v>0</v>
      </c>
      <c r="S303" s="42"/>
      <c r="T303" s="219">
        <f>S303*H303</f>
        <v>0</v>
      </c>
      <c r="U303" s="219">
        <v>0</v>
      </c>
      <c r="V303" s="219">
        <f>U303*H303</f>
        <v>0</v>
      </c>
      <c r="W303" s="219">
        <v>0</v>
      </c>
      <c r="X303" s="220">
        <f>W303*H303</f>
        <v>0</v>
      </c>
      <c r="AR303" s="24" t="s">
        <v>174</v>
      </c>
      <c r="AT303" s="24" t="s">
        <v>169</v>
      </c>
      <c r="AU303" s="24" t="s">
        <v>83</v>
      </c>
      <c r="AY303" s="24" t="s">
        <v>167</v>
      </c>
      <c r="BE303" s="221">
        <f>IF(O303="základní",K303,0)</f>
        <v>0</v>
      </c>
      <c r="BF303" s="221">
        <f>IF(O303="snížená",K303,0)</f>
        <v>0</v>
      </c>
      <c r="BG303" s="221">
        <f>IF(O303="zákl. přenesená",K303,0)</f>
        <v>0</v>
      </c>
      <c r="BH303" s="221">
        <f>IF(O303="sníž. přenesená",K303,0)</f>
        <v>0</v>
      </c>
      <c r="BI303" s="221">
        <f>IF(O303="nulová",K303,0)</f>
        <v>0</v>
      </c>
      <c r="BJ303" s="24" t="s">
        <v>81</v>
      </c>
      <c r="BK303" s="221">
        <f>ROUND(P303*H303,2)</f>
        <v>0</v>
      </c>
      <c r="BL303" s="24" t="s">
        <v>174</v>
      </c>
      <c r="BM303" s="24" t="s">
        <v>521</v>
      </c>
    </row>
    <row r="304" spans="2:65" s="11" customFormat="1" ht="29.85" customHeight="1">
      <c r="B304" s="192"/>
      <c r="C304" s="193"/>
      <c r="D304" s="207" t="s">
        <v>74</v>
      </c>
      <c r="E304" s="208" t="s">
        <v>522</v>
      </c>
      <c r="F304" s="208" t="s">
        <v>523</v>
      </c>
      <c r="G304" s="193"/>
      <c r="H304" s="193"/>
      <c r="I304" s="196"/>
      <c r="J304" s="196"/>
      <c r="K304" s="209">
        <f>BK304</f>
        <v>0</v>
      </c>
      <c r="L304" s="193"/>
      <c r="M304" s="198"/>
      <c r="N304" s="199"/>
      <c r="O304" s="200"/>
      <c r="P304" s="200"/>
      <c r="Q304" s="201">
        <f>SUM(Q305:Q309)</f>
        <v>0</v>
      </c>
      <c r="R304" s="201">
        <f>SUM(R305:R309)</f>
        <v>0</v>
      </c>
      <c r="S304" s="200"/>
      <c r="T304" s="202">
        <f>SUM(T305:T309)</f>
        <v>0</v>
      </c>
      <c r="U304" s="200"/>
      <c r="V304" s="202">
        <f>SUM(V305:V309)</f>
        <v>0</v>
      </c>
      <c r="W304" s="200"/>
      <c r="X304" s="203">
        <f>SUM(X305:X309)</f>
        <v>0</v>
      </c>
      <c r="AR304" s="204" t="s">
        <v>81</v>
      </c>
      <c r="AT304" s="205" t="s">
        <v>74</v>
      </c>
      <c r="AU304" s="205" t="s">
        <v>81</v>
      </c>
      <c r="AY304" s="204" t="s">
        <v>167</v>
      </c>
      <c r="BK304" s="206">
        <f>SUM(BK305:BK309)</f>
        <v>0</v>
      </c>
    </row>
    <row r="305" spans="2:65" s="1" customFormat="1" ht="22.5" customHeight="1">
      <c r="B305" s="41"/>
      <c r="C305" s="210" t="s">
        <v>524</v>
      </c>
      <c r="D305" s="210" t="s">
        <v>169</v>
      </c>
      <c r="E305" s="211" t="s">
        <v>525</v>
      </c>
      <c r="F305" s="212" t="s">
        <v>526</v>
      </c>
      <c r="G305" s="213" t="s">
        <v>507</v>
      </c>
      <c r="H305" s="214">
        <v>1</v>
      </c>
      <c r="I305" s="215"/>
      <c r="J305" s="215"/>
      <c r="K305" s="216">
        <f>ROUND(P305*H305,2)</f>
        <v>0</v>
      </c>
      <c r="L305" s="212" t="s">
        <v>31</v>
      </c>
      <c r="M305" s="61"/>
      <c r="N305" s="217" t="s">
        <v>31</v>
      </c>
      <c r="O305" s="218" t="s">
        <v>44</v>
      </c>
      <c r="P305" s="140">
        <f>I305+J305</f>
        <v>0</v>
      </c>
      <c r="Q305" s="140">
        <f>ROUND(I305*H305,2)</f>
        <v>0</v>
      </c>
      <c r="R305" s="140">
        <f>ROUND(J305*H305,2)</f>
        <v>0</v>
      </c>
      <c r="S305" s="42"/>
      <c r="T305" s="219">
        <f>S305*H305</f>
        <v>0</v>
      </c>
      <c r="U305" s="219">
        <v>0</v>
      </c>
      <c r="V305" s="219">
        <f>U305*H305</f>
        <v>0</v>
      </c>
      <c r="W305" s="219">
        <v>0</v>
      </c>
      <c r="X305" s="220">
        <f>W305*H305</f>
        <v>0</v>
      </c>
      <c r="AR305" s="24" t="s">
        <v>174</v>
      </c>
      <c r="AT305" s="24" t="s">
        <v>169</v>
      </c>
      <c r="AU305" s="24" t="s">
        <v>83</v>
      </c>
      <c r="AY305" s="24" t="s">
        <v>167</v>
      </c>
      <c r="BE305" s="221">
        <f>IF(O305="základní",K305,0)</f>
        <v>0</v>
      </c>
      <c r="BF305" s="221">
        <f>IF(O305="snížená",K305,0)</f>
        <v>0</v>
      </c>
      <c r="BG305" s="221">
        <f>IF(O305="zákl. přenesená",K305,0)</f>
        <v>0</v>
      </c>
      <c r="BH305" s="221">
        <f>IF(O305="sníž. přenesená",K305,0)</f>
        <v>0</v>
      </c>
      <c r="BI305" s="221">
        <f>IF(O305="nulová",K305,0)</f>
        <v>0</v>
      </c>
      <c r="BJ305" s="24" t="s">
        <v>81</v>
      </c>
      <c r="BK305" s="221">
        <f>ROUND(P305*H305,2)</f>
        <v>0</v>
      </c>
      <c r="BL305" s="24" t="s">
        <v>174</v>
      </c>
      <c r="BM305" s="24" t="s">
        <v>527</v>
      </c>
    </row>
    <row r="306" spans="2:65" s="12" customFormat="1" ht="13.5">
      <c r="B306" s="222"/>
      <c r="C306" s="223"/>
      <c r="D306" s="224" t="s">
        <v>176</v>
      </c>
      <c r="E306" s="225" t="s">
        <v>31</v>
      </c>
      <c r="F306" s="226" t="s">
        <v>81</v>
      </c>
      <c r="G306" s="223"/>
      <c r="H306" s="227">
        <v>1</v>
      </c>
      <c r="I306" s="228"/>
      <c r="J306" s="228"/>
      <c r="K306" s="223"/>
      <c r="L306" s="223"/>
      <c r="M306" s="229"/>
      <c r="N306" s="230"/>
      <c r="O306" s="231"/>
      <c r="P306" s="231"/>
      <c r="Q306" s="231"/>
      <c r="R306" s="231"/>
      <c r="S306" s="231"/>
      <c r="T306" s="231"/>
      <c r="U306" s="231"/>
      <c r="V306" s="231"/>
      <c r="W306" s="231"/>
      <c r="X306" s="232"/>
      <c r="AT306" s="233" t="s">
        <v>176</v>
      </c>
      <c r="AU306" s="233" t="s">
        <v>83</v>
      </c>
      <c r="AV306" s="12" t="s">
        <v>83</v>
      </c>
      <c r="AW306" s="12" t="s">
        <v>7</v>
      </c>
      <c r="AX306" s="12" t="s">
        <v>81</v>
      </c>
      <c r="AY306" s="233" t="s">
        <v>167</v>
      </c>
    </row>
    <row r="307" spans="2:65" s="1" customFormat="1" ht="22.5" customHeight="1">
      <c r="B307" s="41"/>
      <c r="C307" s="210" t="s">
        <v>528</v>
      </c>
      <c r="D307" s="210" t="s">
        <v>169</v>
      </c>
      <c r="E307" s="211" t="s">
        <v>529</v>
      </c>
      <c r="F307" s="212" t="s">
        <v>530</v>
      </c>
      <c r="G307" s="213" t="s">
        <v>507</v>
      </c>
      <c r="H307" s="214">
        <v>1</v>
      </c>
      <c r="I307" s="215"/>
      <c r="J307" s="215"/>
      <c r="K307" s="216">
        <f>ROUND(P307*H307,2)</f>
        <v>0</v>
      </c>
      <c r="L307" s="212" t="s">
        <v>31</v>
      </c>
      <c r="M307" s="61"/>
      <c r="N307" s="217" t="s">
        <v>31</v>
      </c>
      <c r="O307" s="218" t="s">
        <v>44</v>
      </c>
      <c r="P307" s="140">
        <f>I307+J307</f>
        <v>0</v>
      </c>
      <c r="Q307" s="140">
        <f>ROUND(I307*H307,2)</f>
        <v>0</v>
      </c>
      <c r="R307" s="140">
        <f>ROUND(J307*H307,2)</f>
        <v>0</v>
      </c>
      <c r="S307" s="42"/>
      <c r="T307" s="219">
        <f>S307*H307</f>
        <v>0</v>
      </c>
      <c r="U307" s="219">
        <v>0</v>
      </c>
      <c r="V307" s="219">
        <f>U307*H307</f>
        <v>0</v>
      </c>
      <c r="W307" s="219">
        <v>0</v>
      </c>
      <c r="X307" s="220">
        <f>W307*H307</f>
        <v>0</v>
      </c>
      <c r="AR307" s="24" t="s">
        <v>174</v>
      </c>
      <c r="AT307" s="24" t="s">
        <v>169</v>
      </c>
      <c r="AU307" s="24" t="s">
        <v>83</v>
      </c>
      <c r="AY307" s="24" t="s">
        <v>167</v>
      </c>
      <c r="BE307" s="221">
        <f>IF(O307="základní",K307,0)</f>
        <v>0</v>
      </c>
      <c r="BF307" s="221">
        <f>IF(O307="snížená",K307,0)</f>
        <v>0</v>
      </c>
      <c r="BG307" s="221">
        <f>IF(O307="zákl. přenesená",K307,0)</f>
        <v>0</v>
      </c>
      <c r="BH307" s="221">
        <f>IF(O307="sníž. přenesená",K307,0)</f>
        <v>0</v>
      </c>
      <c r="BI307" s="221">
        <f>IF(O307="nulová",K307,0)</f>
        <v>0</v>
      </c>
      <c r="BJ307" s="24" t="s">
        <v>81</v>
      </c>
      <c r="BK307" s="221">
        <f>ROUND(P307*H307,2)</f>
        <v>0</v>
      </c>
      <c r="BL307" s="24" t="s">
        <v>174</v>
      </c>
      <c r="BM307" s="24" t="s">
        <v>531</v>
      </c>
    </row>
    <row r="308" spans="2:65" s="1" customFormat="1" ht="67.5">
      <c r="B308" s="41"/>
      <c r="C308" s="63"/>
      <c r="D308" s="224" t="s">
        <v>301</v>
      </c>
      <c r="E308" s="63"/>
      <c r="F308" s="275" t="s">
        <v>532</v>
      </c>
      <c r="G308" s="63"/>
      <c r="H308" s="63"/>
      <c r="I308" s="174"/>
      <c r="J308" s="174"/>
      <c r="K308" s="63"/>
      <c r="L308" s="63"/>
      <c r="M308" s="61"/>
      <c r="N308" s="274"/>
      <c r="O308" s="42"/>
      <c r="P308" s="42"/>
      <c r="Q308" s="42"/>
      <c r="R308" s="42"/>
      <c r="S308" s="42"/>
      <c r="T308" s="42"/>
      <c r="U308" s="42"/>
      <c r="V308" s="42"/>
      <c r="W308" s="42"/>
      <c r="X308" s="77"/>
      <c r="AT308" s="24" t="s">
        <v>301</v>
      </c>
      <c r="AU308" s="24" t="s">
        <v>83</v>
      </c>
    </row>
    <row r="309" spans="2:65" s="1" customFormat="1" ht="31.5" customHeight="1">
      <c r="B309" s="41"/>
      <c r="C309" s="210" t="s">
        <v>533</v>
      </c>
      <c r="D309" s="210" t="s">
        <v>169</v>
      </c>
      <c r="E309" s="211" t="s">
        <v>534</v>
      </c>
      <c r="F309" s="212" t="s">
        <v>535</v>
      </c>
      <c r="G309" s="213" t="s">
        <v>507</v>
      </c>
      <c r="H309" s="214">
        <v>1</v>
      </c>
      <c r="I309" s="215"/>
      <c r="J309" s="215"/>
      <c r="K309" s="216">
        <f>ROUND(P309*H309,2)</f>
        <v>0</v>
      </c>
      <c r="L309" s="212" t="s">
        <v>31</v>
      </c>
      <c r="M309" s="61"/>
      <c r="N309" s="217" t="s">
        <v>31</v>
      </c>
      <c r="O309" s="218" t="s">
        <v>44</v>
      </c>
      <c r="P309" s="140">
        <f>I309+J309</f>
        <v>0</v>
      </c>
      <c r="Q309" s="140">
        <f>ROUND(I309*H309,2)</f>
        <v>0</v>
      </c>
      <c r="R309" s="140">
        <f>ROUND(J309*H309,2)</f>
        <v>0</v>
      </c>
      <c r="S309" s="42"/>
      <c r="T309" s="219">
        <f>S309*H309</f>
        <v>0</v>
      </c>
      <c r="U309" s="219">
        <v>0</v>
      </c>
      <c r="V309" s="219">
        <f>U309*H309</f>
        <v>0</v>
      </c>
      <c r="W309" s="219">
        <v>0</v>
      </c>
      <c r="X309" s="220">
        <f>W309*H309</f>
        <v>0</v>
      </c>
      <c r="AR309" s="24" t="s">
        <v>174</v>
      </c>
      <c r="AT309" s="24" t="s">
        <v>169</v>
      </c>
      <c r="AU309" s="24" t="s">
        <v>83</v>
      </c>
      <c r="AY309" s="24" t="s">
        <v>167</v>
      </c>
      <c r="BE309" s="221">
        <f>IF(O309="základní",K309,0)</f>
        <v>0</v>
      </c>
      <c r="BF309" s="221">
        <f>IF(O309="snížená",K309,0)</f>
        <v>0</v>
      </c>
      <c r="BG309" s="221">
        <f>IF(O309="zákl. přenesená",K309,0)</f>
        <v>0</v>
      </c>
      <c r="BH309" s="221">
        <f>IF(O309="sníž. přenesená",K309,0)</f>
        <v>0</v>
      </c>
      <c r="BI309" s="221">
        <f>IF(O309="nulová",K309,0)</f>
        <v>0</v>
      </c>
      <c r="BJ309" s="24" t="s">
        <v>81</v>
      </c>
      <c r="BK309" s="221">
        <f>ROUND(P309*H309,2)</f>
        <v>0</v>
      </c>
      <c r="BL309" s="24" t="s">
        <v>174</v>
      </c>
      <c r="BM309" s="24" t="s">
        <v>536</v>
      </c>
    </row>
    <row r="310" spans="2:65" s="11" customFormat="1" ht="37.35" customHeight="1">
      <c r="B310" s="192"/>
      <c r="C310" s="193"/>
      <c r="D310" s="194" t="s">
        <v>74</v>
      </c>
      <c r="E310" s="195" t="s">
        <v>537</v>
      </c>
      <c r="F310" s="195" t="s">
        <v>537</v>
      </c>
      <c r="G310" s="193"/>
      <c r="H310" s="193"/>
      <c r="I310" s="196"/>
      <c r="J310" s="196"/>
      <c r="K310" s="197">
        <f>BK310</f>
        <v>0</v>
      </c>
      <c r="L310" s="193"/>
      <c r="M310" s="198"/>
      <c r="N310" s="199"/>
      <c r="O310" s="200"/>
      <c r="P310" s="200"/>
      <c r="Q310" s="201">
        <f>Q311</f>
        <v>0</v>
      </c>
      <c r="R310" s="201">
        <f>R311</f>
        <v>0</v>
      </c>
      <c r="S310" s="200"/>
      <c r="T310" s="202">
        <f>T311</f>
        <v>0</v>
      </c>
      <c r="U310" s="200"/>
      <c r="V310" s="202">
        <f>V311</f>
        <v>0</v>
      </c>
      <c r="W310" s="200"/>
      <c r="X310" s="203">
        <f>X311</f>
        <v>0</v>
      </c>
      <c r="AR310" s="204" t="s">
        <v>201</v>
      </c>
      <c r="AT310" s="205" t="s">
        <v>74</v>
      </c>
      <c r="AU310" s="205" t="s">
        <v>75</v>
      </c>
      <c r="AY310" s="204" t="s">
        <v>167</v>
      </c>
      <c r="BK310" s="206">
        <f>BK311</f>
        <v>0</v>
      </c>
    </row>
    <row r="311" spans="2:65" s="11" customFormat="1" ht="19.899999999999999" customHeight="1">
      <c r="B311" s="192"/>
      <c r="C311" s="193"/>
      <c r="D311" s="207" t="s">
        <v>74</v>
      </c>
      <c r="E311" s="208" t="s">
        <v>538</v>
      </c>
      <c r="F311" s="208" t="s">
        <v>539</v>
      </c>
      <c r="G311" s="193"/>
      <c r="H311" s="193"/>
      <c r="I311" s="196"/>
      <c r="J311" s="196"/>
      <c r="K311" s="209">
        <f>BK311</f>
        <v>0</v>
      </c>
      <c r="L311" s="193"/>
      <c r="M311" s="198"/>
      <c r="N311" s="199"/>
      <c r="O311" s="200"/>
      <c r="P311" s="200"/>
      <c r="Q311" s="201">
        <f>SUM(Q312:Q325)</f>
        <v>0</v>
      </c>
      <c r="R311" s="201">
        <f>SUM(R312:R325)</f>
        <v>0</v>
      </c>
      <c r="S311" s="200"/>
      <c r="T311" s="202">
        <f>SUM(T312:T325)</f>
        <v>0</v>
      </c>
      <c r="U311" s="200"/>
      <c r="V311" s="202">
        <f>SUM(V312:V325)</f>
        <v>0</v>
      </c>
      <c r="W311" s="200"/>
      <c r="X311" s="203">
        <f>SUM(X312:X325)</f>
        <v>0</v>
      </c>
      <c r="AR311" s="204" t="s">
        <v>201</v>
      </c>
      <c r="AT311" s="205" t="s">
        <v>74</v>
      </c>
      <c r="AU311" s="205" t="s">
        <v>81</v>
      </c>
      <c r="AY311" s="204" t="s">
        <v>167</v>
      </c>
      <c r="BK311" s="206">
        <f>SUM(BK312:BK325)</f>
        <v>0</v>
      </c>
    </row>
    <row r="312" spans="2:65" s="1" customFormat="1" ht="22.5" customHeight="1">
      <c r="B312" s="41"/>
      <c r="C312" s="210" t="s">
        <v>540</v>
      </c>
      <c r="D312" s="210" t="s">
        <v>169</v>
      </c>
      <c r="E312" s="211" t="s">
        <v>541</v>
      </c>
      <c r="F312" s="212" t="s">
        <v>542</v>
      </c>
      <c r="G312" s="213" t="s">
        <v>507</v>
      </c>
      <c r="H312" s="214">
        <v>1</v>
      </c>
      <c r="I312" s="215"/>
      <c r="J312" s="215"/>
      <c r="K312" s="216">
        <f>ROUND(P312*H312,2)</f>
        <v>0</v>
      </c>
      <c r="L312" s="212" t="s">
        <v>31</v>
      </c>
      <c r="M312" s="61"/>
      <c r="N312" s="217" t="s">
        <v>31</v>
      </c>
      <c r="O312" s="218" t="s">
        <v>44</v>
      </c>
      <c r="P312" s="140">
        <f>I312+J312</f>
        <v>0</v>
      </c>
      <c r="Q312" s="140">
        <f>ROUND(I312*H312,2)</f>
        <v>0</v>
      </c>
      <c r="R312" s="140">
        <f>ROUND(J312*H312,2)</f>
        <v>0</v>
      </c>
      <c r="S312" s="42"/>
      <c r="T312" s="219">
        <f>S312*H312</f>
        <v>0</v>
      </c>
      <c r="U312" s="219">
        <v>0</v>
      </c>
      <c r="V312" s="219">
        <f>U312*H312</f>
        <v>0</v>
      </c>
      <c r="W312" s="219">
        <v>0</v>
      </c>
      <c r="X312" s="220">
        <f>W312*H312</f>
        <v>0</v>
      </c>
      <c r="AR312" s="24" t="s">
        <v>174</v>
      </c>
      <c r="AT312" s="24" t="s">
        <v>169</v>
      </c>
      <c r="AU312" s="24" t="s">
        <v>83</v>
      </c>
      <c r="AY312" s="24" t="s">
        <v>167</v>
      </c>
      <c r="BE312" s="221">
        <f>IF(O312="základní",K312,0)</f>
        <v>0</v>
      </c>
      <c r="BF312" s="221">
        <f>IF(O312="snížená",K312,0)</f>
        <v>0</v>
      </c>
      <c r="BG312" s="221">
        <f>IF(O312="zákl. přenesená",K312,0)</f>
        <v>0</v>
      </c>
      <c r="BH312" s="221">
        <f>IF(O312="sníž. přenesená",K312,0)</f>
        <v>0</v>
      </c>
      <c r="BI312" s="221">
        <f>IF(O312="nulová",K312,0)</f>
        <v>0</v>
      </c>
      <c r="BJ312" s="24" t="s">
        <v>81</v>
      </c>
      <c r="BK312" s="221">
        <f>ROUND(P312*H312,2)</f>
        <v>0</v>
      </c>
      <c r="BL312" s="24" t="s">
        <v>174</v>
      </c>
      <c r="BM312" s="24" t="s">
        <v>543</v>
      </c>
    </row>
    <row r="313" spans="2:65" s="1" customFormat="1" ht="22.5" customHeight="1">
      <c r="B313" s="41"/>
      <c r="C313" s="210" t="s">
        <v>544</v>
      </c>
      <c r="D313" s="210" t="s">
        <v>169</v>
      </c>
      <c r="E313" s="211" t="s">
        <v>545</v>
      </c>
      <c r="F313" s="212" t="s">
        <v>546</v>
      </c>
      <c r="G313" s="213" t="s">
        <v>507</v>
      </c>
      <c r="H313" s="214">
        <v>1</v>
      </c>
      <c r="I313" s="215"/>
      <c r="J313" s="215"/>
      <c r="K313" s="216">
        <f>ROUND(P313*H313,2)</f>
        <v>0</v>
      </c>
      <c r="L313" s="212" t="s">
        <v>31</v>
      </c>
      <c r="M313" s="61"/>
      <c r="N313" s="217" t="s">
        <v>31</v>
      </c>
      <c r="O313" s="218" t="s">
        <v>44</v>
      </c>
      <c r="P313" s="140">
        <f>I313+J313</f>
        <v>0</v>
      </c>
      <c r="Q313" s="140">
        <f>ROUND(I313*H313,2)</f>
        <v>0</v>
      </c>
      <c r="R313" s="140">
        <f>ROUND(J313*H313,2)</f>
        <v>0</v>
      </c>
      <c r="S313" s="42"/>
      <c r="T313" s="219">
        <f>S313*H313</f>
        <v>0</v>
      </c>
      <c r="U313" s="219">
        <v>0</v>
      </c>
      <c r="V313" s="219">
        <f>U313*H313</f>
        <v>0</v>
      </c>
      <c r="W313" s="219">
        <v>0</v>
      </c>
      <c r="X313" s="220">
        <f>W313*H313</f>
        <v>0</v>
      </c>
      <c r="AR313" s="24" t="s">
        <v>174</v>
      </c>
      <c r="AT313" s="24" t="s">
        <v>169</v>
      </c>
      <c r="AU313" s="24" t="s">
        <v>83</v>
      </c>
      <c r="AY313" s="24" t="s">
        <v>167</v>
      </c>
      <c r="BE313" s="221">
        <f>IF(O313="základní",K313,0)</f>
        <v>0</v>
      </c>
      <c r="BF313" s="221">
        <f>IF(O313="snížená",K313,0)</f>
        <v>0</v>
      </c>
      <c r="BG313" s="221">
        <f>IF(O313="zákl. přenesená",K313,0)</f>
        <v>0</v>
      </c>
      <c r="BH313" s="221">
        <f>IF(O313="sníž. přenesená",K313,0)</f>
        <v>0</v>
      </c>
      <c r="BI313" s="221">
        <f>IF(O313="nulová",K313,0)</f>
        <v>0</v>
      </c>
      <c r="BJ313" s="24" t="s">
        <v>81</v>
      </c>
      <c r="BK313" s="221">
        <f>ROUND(P313*H313,2)</f>
        <v>0</v>
      </c>
      <c r="BL313" s="24" t="s">
        <v>174</v>
      </c>
      <c r="BM313" s="24" t="s">
        <v>547</v>
      </c>
    </row>
    <row r="314" spans="2:65" s="1" customFormat="1" ht="40.5">
      <c r="B314" s="41"/>
      <c r="C314" s="63"/>
      <c r="D314" s="224" t="s">
        <v>301</v>
      </c>
      <c r="E314" s="63"/>
      <c r="F314" s="275" t="s">
        <v>548</v>
      </c>
      <c r="G314" s="63"/>
      <c r="H314" s="63"/>
      <c r="I314" s="174"/>
      <c r="J314" s="174"/>
      <c r="K314" s="63"/>
      <c r="L314" s="63"/>
      <c r="M314" s="61"/>
      <c r="N314" s="274"/>
      <c r="O314" s="42"/>
      <c r="P314" s="42"/>
      <c r="Q314" s="42"/>
      <c r="R314" s="42"/>
      <c r="S314" s="42"/>
      <c r="T314" s="42"/>
      <c r="U314" s="42"/>
      <c r="V314" s="42"/>
      <c r="W314" s="42"/>
      <c r="X314" s="77"/>
      <c r="AT314" s="24" t="s">
        <v>301</v>
      </c>
      <c r="AU314" s="24" t="s">
        <v>83</v>
      </c>
    </row>
    <row r="315" spans="2:65" s="1" customFormat="1" ht="22.5" customHeight="1">
      <c r="B315" s="41"/>
      <c r="C315" s="210" t="s">
        <v>549</v>
      </c>
      <c r="D315" s="210" t="s">
        <v>169</v>
      </c>
      <c r="E315" s="211" t="s">
        <v>550</v>
      </c>
      <c r="F315" s="212" t="s">
        <v>551</v>
      </c>
      <c r="G315" s="213" t="s">
        <v>507</v>
      </c>
      <c r="H315" s="214">
        <v>1</v>
      </c>
      <c r="I315" s="215"/>
      <c r="J315" s="215"/>
      <c r="K315" s="216">
        <f>ROUND(P315*H315,2)</f>
        <v>0</v>
      </c>
      <c r="L315" s="212" t="s">
        <v>31</v>
      </c>
      <c r="M315" s="61"/>
      <c r="N315" s="217" t="s">
        <v>31</v>
      </c>
      <c r="O315" s="218" t="s">
        <v>44</v>
      </c>
      <c r="P315" s="140">
        <f>I315+J315</f>
        <v>0</v>
      </c>
      <c r="Q315" s="140">
        <f>ROUND(I315*H315,2)</f>
        <v>0</v>
      </c>
      <c r="R315" s="140">
        <f>ROUND(J315*H315,2)</f>
        <v>0</v>
      </c>
      <c r="S315" s="42"/>
      <c r="T315" s="219">
        <f>S315*H315</f>
        <v>0</v>
      </c>
      <c r="U315" s="219">
        <v>0</v>
      </c>
      <c r="V315" s="219">
        <f>U315*H315</f>
        <v>0</v>
      </c>
      <c r="W315" s="219">
        <v>0</v>
      </c>
      <c r="X315" s="220">
        <f>W315*H315</f>
        <v>0</v>
      </c>
      <c r="AR315" s="24" t="s">
        <v>174</v>
      </c>
      <c r="AT315" s="24" t="s">
        <v>169</v>
      </c>
      <c r="AU315" s="24" t="s">
        <v>83</v>
      </c>
      <c r="AY315" s="24" t="s">
        <v>167</v>
      </c>
      <c r="BE315" s="221">
        <f>IF(O315="základní",K315,0)</f>
        <v>0</v>
      </c>
      <c r="BF315" s="221">
        <f>IF(O315="snížená",K315,0)</f>
        <v>0</v>
      </c>
      <c r="BG315" s="221">
        <f>IF(O315="zákl. přenesená",K315,0)</f>
        <v>0</v>
      </c>
      <c r="BH315" s="221">
        <f>IF(O315="sníž. přenesená",K315,0)</f>
        <v>0</v>
      </c>
      <c r="BI315" s="221">
        <f>IF(O315="nulová",K315,0)</f>
        <v>0</v>
      </c>
      <c r="BJ315" s="24" t="s">
        <v>81</v>
      </c>
      <c r="BK315" s="221">
        <f>ROUND(P315*H315,2)</f>
        <v>0</v>
      </c>
      <c r="BL315" s="24" t="s">
        <v>174</v>
      </c>
      <c r="BM315" s="24" t="s">
        <v>552</v>
      </c>
    </row>
    <row r="316" spans="2:65" s="1" customFormat="1" ht="67.5">
      <c r="B316" s="41"/>
      <c r="C316" s="63"/>
      <c r="D316" s="224" t="s">
        <v>301</v>
      </c>
      <c r="E316" s="63"/>
      <c r="F316" s="275" t="s">
        <v>553</v>
      </c>
      <c r="G316" s="63"/>
      <c r="H316" s="63"/>
      <c r="I316" s="174"/>
      <c r="J316" s="174"/>
      <c r="K316" s="63"/>
      <c r="L316" s="63"/>
      <c r="M316" s="61"/>
      <c r="N316" s="274"/>
      <c r="O316" s="42"/>
      <c r="P316" s="42"/>
      <c r="Q316" s="42"/>
      <c r="R316" s="42"/>
      <c r="S316" s="42"/>
      <c r="T316" s="42"/>
      <c r="U316" s="42"/>
      <c r="V316" s="42"/>
      <c r="W316" s="42"/>
      <c r="X316" s="77"/>
      <c r="AT316" s="24" t="s">
        <v>301</v>
      </c>
      <c r="AU316" s="24" t="s">
        <v>83</v>
      </c>
    </row>
    <row r="317" spans="2:65" s="1" customFormat="1" ht="31.5" customHeight="1">
      <c r="B317" s="41"/>
      <c r="C317" s="210" t="s">
        <v>554</v>
      </c>
      <c r="D317" s="210" t="s">
        <v>169</v>
      </c>
      <c r="E317" s="211" t="s">
        <v>555</v>
      </c>
      <c r="F317" s="212" t="s">
        <v>556</v>
      </c>
      <c r="G317" s="213" t="s">
        <v>507</v>
      </c>
      <c r="H317" s="214">
        <v>1</v>
      </c>
      <c r="I317" s="215"/>
      <c r="J317" s="215"/>
      <c r="K317" s="216">
        <f>ROUND(P317*H317,2)</f>
        <v>0</v>
      </c>
      <c r="L317" s="212" t="s">
        <v>31</v>
      </c>
      <c r="M317" s="61"/>
      <c r="N317" s="217" t="s">
        <v>31</v>
      </c>
      <c r="O317" s="218" t="s">
        <v>44</v>
      </c>
      <c r="P317" s="140">
        <f>I317+J317</f>
        <v>0</v>
      </c>
      <c r="Q317" s="140">
        <f>ROUND(I317*H317,2)</f>
        <v>0</v>
      </c>
      <c r="R317" s="140">
        <f>ROUND(J317*H317,2)</f>
        <v>0</v>
      </c>
      <c r="S317" s="42"/>
      <c r="T317" s="219">
        <f>S317*H317</f>
        <v>0</v>
      </c>
      <c r="U317" s="219">
        <v>0</v>
      </c>
      <c r="V317" s="219">
        <f>U317*H317</f>
        <v>0</v>
      </c>
      <c r="W317" s="219">
        <v>0</v>
      </c>
      <c r="X317" s="220">
        <f>W317*H317</f>
        <v>0</v>
      </c>
      <c r="AR317" s="24" t="s">
        <v>174</v>
      </c>
      <c r="AT317" s="24" t="s">
        <v>169</v>
      </c>
      <c r="AU317" s="24" t="s">
        <v>83</v>
      </c>
      <c r="AY317" s="24" t="s">
        <v>167</v>
      </c>
      <c r="BE317" s="221">
        <f>IF(O317="základní",K317,0)</f>
        <v>0</v>
      </c>
      <c r="BF317" s="221">
        <f>IF(O317="snížená",K317,0)</f>
        <v>0</v>
      </c>
      <c r="BG317" s="221">
        <f>IF(O317="zákl. přenesená",K317,0)</f>
        <v>0</v>
      </c>
      <c r="BH317" s="221">
        <f>IF(O317="sníž. přenesená",K317,0)</f>
        <v>0</v>
      </c>
      <c r="BI317" s="221">
        <f>IF(O317="nulová",K317,0)</f>
        <v>0</v>
      </c>
      <c r="BJ317" s="24" t="s">
        <v>81</v>
      </c>
      <c r="BK317" s="221">
        <f>ROUND(P317*H317,2)</f>
        <v>0</v>
      </c>
      <c r="BL317" s="24" t="s">
        <v>174</v>
      </c>
      <c r="BM317" s="24" t="s">
        <v>557</v>
      </c>
    </row>
    <row r="318" spans="2:65" s="1" customFormat="1" ht="94.5">
      <c r="B318" s="41"/>
      <c r="C318" s="63"/>
      <c r="D318" s="224" t="s">
        <v>301</v>
      </c>
      <c r="E318" s="63"/>
      <c r="F318" s="275" t="s">
        <v>558</v>
      </c>
      <c r="G318" s="63"/>
      <c r="H318" s="63"/>
      <c r="I318" s="174"/>
      <c r="J318" s="174"/>
      <c r="K318" s="63"/>
      <c r="L318" s="63"/>
      <c r="M318" s="61"/>
      <c r="N318" s="274"/>
      <c r="O318" s="42"/>
      <c r="P318" s="42"/>
      <c r="Q318" s="42"/>
      <c r="R318" s="42"/>
      <c r="S318" s="42"/>
      <c r="T318" s="42"/>
      <c r="U318" s="42"/>
      <c r="V318" s="42"/>
      <c r="W318" s="42"/>
      <c r="X318" s="77"/>
      <c r="AT318" s="24" t="s">
        <v>301</v>
      </c>
      <c r="AU318" s="24" t="s">
        <v>83</v>
      </c>
    </row>
    <row r="319" spans="2:65" s="1" customFormat="1" ht="22.5" customHeight="1">
      <c r="B319" s="41"/>
      <c r="C319" s="210" t="s">
        <v>559</v>
      </c>
      <c r="D319" s="210" t="s">
        <v>169</v>
      </c>
      <c r="E319" s="211" t="s">
        <v>560</v>
      </c>
      <c r="F319" s="212" t="s">
        <v>561</v>
      </c>
      <c r="G319" s="213" t="s">
        <v>507</v>
      </c>
      <c r="H319" s="214">
        <v>1</v>
      </c>
      <c r="I319" s="215"/>
      <c r="J319" s="215"/>
      <c r="K319" s="216">
        <f>ROUND(P319*H319,2)</f>
        <v>0</v>
      </c>
      <c r="L319" s="212" t="s">
        <v>31</v>
      </c>
      <c r="M319" s="61"/>
      <c r="N319" s="217" t="s">
        <v>31</v>
      </c>
      <c r="O319" s="218" t="s">
        <v>44</v>
      </c>
      <c r="P319" s="140">
        <f>I319+J319</f>
        <v>0</v>
      </c>
      <c r="Q319" s="140">
        <f>ROUND(I319*H319,2)</f>
        <v>0</v>
      </c>
      <c r="R319" s="140">
        <f>ROUND(J319*H319,2)</f>
        <v>0</v>
      </c>
      <c r="S319" s="42"/>
      <c r="T319" s="219">
        <f>S319*H319</f>
        <v>0</v>
      </c>
      <c r="U319" s="219">
        <v>0</v>
      </c>
      <c r="V319" s="219">
        <f>U319*H319</f>
        <v>0</v>
      </c>
      <c r="W319" s="219">
        <v>0</v>
      </c>
      <c r="X319" s="220">
        <f>W319*H319</f>
        <v>0</v>
      </c>
      <c r="AR319" s="24" t="s">
        <v>174</v>
      </c>
      <c r="AT319" s="24" t="s">
        <v>169</v>
      </c>
      <c r="AU319" s="24" t="s">
        <v>83</v>
      </c>
      <c r="AY319" s="24" t="s">
        <v>167</v>
      </c>
      <c r="BE319" s="221">
        <f>IF(O319="základní",K319,0)</f>
        <v>0</v>
      </c>
      <c r="BF319" s="221">
        <f>IF(O319="snížená",K319,0)</f>
        <v>0</v>
      </c>
      <c r="BG319" s="221">
        <f>IF(O319="zákl. přenesená",K319,0)</f>
        <v>0</v>
      </c>
      <c r="BH319" s="221">
        <f>IF(O319="sníž. přenesená",K319,0)</f>
        <v>0</v>
      </c>
      <c r="BI319" s="221">
        <f>IF(O319="nulová",K319,0)</f>
        <v>0</v>
      </c>
      <c r="BJ319" s="24" t="s">
        <v>81</v>
      </c>
      <c r="BK319" s="221">
        <f>ROUND(P319*H319,2)</f>
        <v>0</v>
      </c>
      <c r="BL319" s="24" t="s">
        <v>174</v>
      </c>
      <c r="BM319" s="24" t="s">
        <v>562</v>
      </c>
    </row>
    <row r="320" spans="2:65" s="1" customFormat="1" ht="31.5" customHeight="1">
      <c r="B320" s="41"/>
      <c r="C320" s="210" t="s">
        <v>563</v>
      </c>
      <c r="D320" s="210" t="s">
        <v>169</v>
      </c>
      <c r="E320" s="211" t="s">
        <v>564</v>
      </c>
      <c r="F320" s="212" t="s">
        <v>565</v>
      </c>
      <c r="G320" s="213" t="s">
        <v>507</v>
      </c>
      <c r="H320" s="214">
        <v>1</v>
      </c>
      <c r="I320" s="215"/>
      <c r="J320" s="215"/>
      <c r="K320" s="216">
        <f>ROUND(P320*H320,2)</f>
        <v>0</v>
      </c>
      <c r="L320" s="212" t="s">
        <v>31</v>
      </c>
      <c r="M320" s="61"/>
      <c r="N320" s="217" t="s">
        <v>31</v>
      </c>
      <c r="O320" s="218" t="s">
        <v>44</v>
      </c>
      <c r="P320" s="140">
        <f>I320+J320</f>
        <v>0</v>
      </c>
      <c r="Q320" s="140">
        <f>ROUND(I320*H320,2)</f>
        <v>0</v>
      </c>
      <c r="R320" s="140">
        <f>ROUND(J320*H320,2)</f>
        <v>0</v>
      </c>
      <c r="S320" s="42"/>
      <c r="T320" s="219">
        <f>S320*H320</f>
        <v>0</v>
      </c>
      <c r="U320" s="219">
        <v>0</v>
      </c>
      <c r="V320" s="219">
        <f>U320*H320</f>
        <v>0</v>
      </c>
      <c r="W320" s="219">
        <v>0</v>
      </c>
      <c r="X320" s="220">
        <f>W320*H320</f>
        <v>0</v>
      </c>
      <c r="AR320" s="24" t="s">
        <v>174</v>
      </c>
      <c r="AT320" s="24" t="s">
        <v>169</v>
      </c>
      <c r="AU320" s="24" t="s">
        <v>83</v>
      </c>
      <c r="AY320" s="24" t="s">
        <v>167</v>
      </c>
      <c r="BE320" s="221">
        <f>IF(O320="základní",K320,0)</f>
        <v>0</v>
      </c>
      <c r="BF320" s="221">
        <f>IF(O320="snížená",K320,0)</f>
        <v>0</v>
      </c>
      <c r="BG320" s="221">
        <f>IF(O320="zákl. přenesená",K320,0)</f>
        <v>0</v>
      </c>
      <c r="BH320" s="221">
        <f>IF(O320="sníž. přenesená",K320,0)</f>
        <v>0</v>
      </c>
      <c r="BI320" s="221">
        <f>IF(O320="nulová",K320,0)</f>
        <v>0</v>
      </c>
      <c r="BJ320" s="24" t="s">
        <v>81</v>
      </c>
      <c r="BK320" s="221">
        <f>ROUND(P320*H320,2)</f>
        <v>0</v>
      </c>
      <c r="BL320" s="24" t="s">
        <v>174</v>
      </c>
      <c r="BM320" s="24" t="s">
        <v>566</v>
      </c>
    </row>
    <row r="321" spans="2:65" s="1" customFormat="1" ht="54">
      <c r="B321" s="41"/>
      <c r="C321" s="63"/>
      <c r="D321" s="224" t="s">
        <v>301</v>
      </c>
      <c r="E321" s="63"/>
      <c r="F321" s="275" t="s">
        <v>567</v>
      </c>
      <c r="G321" s="63"/>
      <c r="H321" s="63"/>
      <c r="I321" s="174"/>
      <c r="J321" s="174"/>
      <c r="K321" s="63"/>
      <c r="L321" s="63"/>
      <c r="M321" s="61"/>
      <c r="N321" s="274"/>
      <c r="O321" s="42"/>
      <c r="P321" s="42"/>
      <c r="Q321" s="42"/>
      <c r="R321" s="42"/>
      <c r="S321" s="42"/>
      <c r="T321" s="42"/>
      <c r="U321" s="42"/>
      <c r="V321" s="42"/>
      <c r="W321" s="42"/>
      <c r="X321" s="77"/>
      <c r="AT321" s="24" t="s">
        <v>301</v>
      </c>
      <c r="AU321" s="24" t="s">
        <v>83</v>
      </c>
    </row>
    <row r="322" spans="2:65" s="1" customFormat="1" ht="31.5" customHeight="1">
      <c r="B322" s="41"/>
      <c r="C322" s="210" t="s">
        <v>568</v>
      </c>
      <c r="D322" s="210" t="s">
        <v>169</v>
      </c>
      <c r="E322" s="211" t="s">
        <v>569</v>
      </c>
      <c r="F322" s="212" t="s">
        <v>570</v>
      </c>
      <c r="G322" s="213" t="s">
        <v>507</v>
      </c>
      <c r="H322" s="214">
        <v>1</v>
      </c>
      <c r="I322" s="215"/>
      <c r="J322" s="215"/>
      <c r="K322" s="216">
        <f>ROUND(P322*H322,2)</f>
        <v>0</v>
      </c>
      <c r="L322" s="212" t="s">
        <v>31</v>
      </c>
      <c r="M322" s="61"/>
      <c r="N322" s="217" t="s">
        <v>31</v>
      </c>
      <c r="O322" s="218" t="s">
        <v>44</v>
      </c>
      <c r="P322" s="140">
        <f>I322+J322</f>
        <v>0</v>
      </c>
      <c r="Q322" s="140">
        <f>ROUND(I322*H322,2)</f>
        <v>0</v>
      </c>
      <c r="R322" s="140">
        <f>ROUND(J322*H322,2)</f>
        <v>0</v>
      </c>
      <c r="S322" s="42"/>
      <c r="T322" s="219">
        <f>S322*H322</f>
        <v>0</v>
      </c>
      <c r="U322" s="219">
        <v>0</v>
      </c>
      <c r="V322" s="219">
        <f>U322*H322</f>
        <v>0</v>
      </c>
      <c r="W322" s="219">
        <v>0</v>
      </c>
      <c r="X322" s="220">
        <f>W322*H322</f>
        <v>0</v>
      </c>
      <c r="AR322" s="24" t="s">
        <v>174</v>
      </c>
      <c r="AT322" s="24" t="s">
        <v>169</v>
      </c>
      <c r="AU322" s="24" t="s">
        <v>83</v>
      </c>
      <c r="AY322" s="24" t="s">
        <v>167</v>
      </c>
      <c r="BE322" s="221">
        <f>IF(O322="základní",K322,0)</f>
        <v>0</v>
      </c>
      <c r="BF322" s="221">
        <f>IF(O322="snížená",K322,0)</f>
        <v>0</v>
      </c>
      <c r="BG322" s="221">
        <f>IF(O322="zákl. přenesená",K322,0)</f>
        <v>0</v>
      </c>
      <c r="BH322" s="221">
        <f>IF(O322="sníž. přenesená",K322,0)</f>
        <v>0</v>
      </c>
      <c r="BI322" s="221">
        <f>IF(O322="nulová",K322,0)</f>
        <v>0</v>
      </c>
      <c r="BJ322" s="24" t="s">
        <v>81</v>
      </c>
      <c r="BK322" s="221">
        <f>ROUND(P322*H322,2)</f>
        <v>0</v>
      </c>
      <c r="BL322" s="24" t="s">
        <v>174</v>
      </c>
      <c r="BM322" s="24" t="s">
        <v>571</v>
      </c>
    </row>
    <row r="323" spans="2:65" s="1" customFormat="1" ht="31.5" customHeight="1">
      <c r="B323" s="41"/>
      <c r="C323" s="210" t="s">
        <v>572</v>
      </c>
      <c r="D323" s="210" t="s">
        <v>169</v>
      </c>
      <c r="E323" s="211" t="s">
        <v>573</v>
      </c>
      <c r="F323" s="212" t="s">
        <v>574</v>
      </c>
      <c r="G323" s="213" t="s">
        <v>507</v>
      </c>
      <c r="H323" s="214">
        <v>1</v>
      </c>
      <c r="I323" s="215"/>
      <c r="J323" s="215"/>
      <c r="K323" s="216">
        <f>ROUND(P323*H323,2)</f>
        <v>0</v>
      </c>
      <c r="L323" s="212" t="s">
        <v>31</v>
      </c>
      <c r="M323" s="61"/>
      <c r="N323" s="217" t="s">
        <v>31</v>
      </c>
      <c r="O323" s="218" t="s">
        <v>44</v>
      </c>
      <c r="P323" s="140">
        <f>I323+J323</f>
        <v>0</v>
      </c>
      <c r="Q323" s="140">
        <f>ROUND(I323*H323,2)</f>
        <v>0</v>
      </c>
      <c r="R323" s="140">
        <f>ROUND(J323*H323,2)</f>
        <v>0</v>
      </c>
      <c r="S323" s="42"/>
      <c r="T323" s="219">
        <f>S323*H323</f>
        <v>0</v>
      </c>
      <c r="U323" s="219">
        <v>0</v>
      </c>
      <c r="V323" s="219">
        <f>U323*H323</f>
        <v>0</v>
      </c>
      <c r="W323" s="219">
        <v>0</v>
      </c>
      <c r="X323" s="220">
        <f>W323*H323</f>
        <v>0</v>
      </c>
      <c r="AR323" s="24" t="s">
        <v>174</v>
      </c>
      <c r="AT323" s="24" t="s">
        <v>169</v>
      </c>
      <c r="AU323" s="24" t="s">
        <v>83</v>
      </c>
      <c r="AY323" s="24" t="s">
        <v>167</v>
      </c>
      <c r="BE323" s="221">
        <f>IF(O323="základní",K323,0)</f>
        <v>0</v>
      </c>
      <c r="BF323" s="221">
        <f>IF(O323="snížená",K323,0)</f>
        <v>0</v>
      </c>
      <c r="BG323" s="221">
        <f>IF(O323="zákl. přenesená",K323,0)</f>
        <v>0</v>
      </c>
      <c r="BH323" s="221">
        <f>IF(O323="sníž. přenesená",K323,0)</f>
        <v>0</v>
      </c>
      <c r="BI323" s="221">
        <f>IF(O323="nulová",K323,0)</f>
        <v>0</v>
      </c>
      <c r="BJ323" s="24" t="s">
        <v>81</v>
      </c>
      <c r="BK323" s="221">
        <f>ROUND(P323*H323,2)</f>
        <v>0</v>
      </c>
      <c r="BL323" s="24" t="s">
        <v>174</v>
      </c>
      <c r="BM323" s="24" t="s">
        <v>575</v>
      </c>
    </row>
    <row r="324" spans="2:65" s="1" customFormat="1" ht="22.5" customHeight="1">
      <c r="B324" s="41"/>
      <c r="C324" s="210" t="s">
        <v>576</v>
      </c>
      <c r="D324" s="210" t="s">
        <v>169</v>
      </c>
      <c r="E324" s="211" t="s">
        <v>577</v>
      </c>
      <c r="F324" s="212" t="s">
        <v>578</v>
      </c>
      <c r="G324" s="213" t="s">
        <v>507</v>
      </c>
      <c r="H324" s="214">
        <v>1</v>
      </c>
      <c r="I324" s="215"/>
      <c r="J324" s="215"/>
      <c r="K324" s="216">
        <f>ROUND(P324*H324,2)</f>
        <v>0</v>
      </c>
      <c r="L324" s="212" t="s">
        <v>31</v>
      </c>
      <c r="M324" s="61"/>
      <c r="N324" s="217" t="s">
        <v>31</v>
      </c>
      <c r="O324" s="218" t="s">
        <v>44</v>
      </c>
      <c r="P324" s="140">
        <f>I324+J324</f>
        <v>0</v>
      </c>
      <c r="Q324" s="140">
        <f>ROUND(I324*H324,2)</f>
        <v>0</v>
      </c>
      <c r="R324" s="140">
        <f>ROUND(J324*H324,2)</f>
        <v>0</v>
      </c>
      <c r="S324" s="42"/>
      <c r="T324" s="219">
        <f>S324*H324</f>
        <v>0</v>
      </c>
      <c r="U324" s="219">
        <v>0</v>
      </c>
      <c r="V324" s="219">
        <f>U324*H324</f>
        <v>0</v>
      </c>
      <c r="W324" s="219">
        <v>0</v>
      </c>
      <c r="X324" s="220">
        <f>W324*H324</f>
        <v>0</v>
      </c>
      <c r="AR324" s="24" t="s">
        <v>174</v>
      </c>
      <c r="AT324" s="24" t="s">
        <v>169</v>
      </c>
      <c r="AU324" s="24" t="s">
        <v>83</v>
      </c>
      <c r="AY324" s="24" t="s">
        <v>167</v>
      </c>
      <c r="BE324" s="221">
        <f>IF(O324="základní",K324,0)</f>
        <v>0</v>
      </c>
      <c r="BF324" s="221">
        <f>IF(O324="snížená",K324,0)</f>
        <v>0</v>
      </c>
      <c r="BG324" s="221">
        <f>IF(O324="zákl. přenesená",K324,0)</f>
        <v>0</v>
      </c>
      <c r="BH324" s="221">
        <f>IF(O324="sníž. přenesená",K324,0)</f>
        <v>0</v>
      </c>
      <c r="BI324" s="221">
        <f>IF(O324="nulová",K324,0)</f>
        <v>0</v>
      </c>
      <c r="BJ324" s="24" t="s">
        <v>81</v>
      </c>
      <c r="BK324" s="221">
        <f>ROUND(P324*H324,2)</f>
        <v>0</v>
      </c>
      <c r="BL324" s="24" t="s">
        <v>174</v>
      </c>
      <c r="BM324" s="24" t="s">
        <v>579</v>
      </c>
    </row>
    <row r="325" spans="2:65" s="1" customFormat="1" ht="54">
      <c r="B325" s="41"/>
      <c r="C325" s="63"/>
      <c r="D325" s="234" t="s">
        <v>301</v>
      </c>
      <c r="E325" s="63"/>
      <c r="F325" s="273" t="s">
        <v>580</v>
      </c>
      <c r="G325" s="63"/>
      <c r="H325" s="63"/>
      <c r="I325" s="174"/>
      <c r="J325" s="174"/>
      <c r="K325" s="63"/>
      <c r="L325" s="63"/>
      <c r="M325" s="61"/>
      <c r="N325" s="276"/>
      <c r="O325" s="277"/>
      <c r="P325" s="277"/>
      <c r="Q325" s="277"/>
      <c r="R325" s="277"/>
      <c r="S325" s="277"/>
      <c r="T325" s="277"/>
      <c r="U325" s="277"/>
      <c r="V325" s="277"/>
      <c r="W325" s="277"/>
      <c r="X325" s="278"/>
      <c r="AT325" s="24" t="s">
        <v>301</v>
      </c>
      <c r="AU325" s="24" t="s">
        <v>83</v>
      </c>
    </row>
    <row r="326" spans="2:65" s="1" customFormat="1" ht="6.95" customHeight="1">
      <c r="B326" s="56"/>
      <c r="C326" s="57"/>
      <c r="D326" s="57"/>
      <c r="E326" s="57"/>
      <c r="F326" s="57"/>
      <c r="G326" s="57"/>
      <c r="H326" s="57"/>
      <c r="I326" s="149"/>
      <c r="J326" s="149"/>
      <c r="K326" s="57"/>
      <c r="L326" s="57"/>
      <c r="M326" s="61"/>
    </row>
  </sheetData>
  <sheetProtection algorithmName="SHA-512" hashValue="D13pZgVA5QorXg3zuT8KY/u3J8XwGdfzEe4MYapEBKJ3QgzaW42BIK/pcm5QUdnV5aL84CUd0GjF2ZObOrmRng==" saltValue="mjaCgupVW3yo2Shzlr/6KA==" spinCount="100000" sheet="1" objects="1" scenarios="1" formatCells="0" formatColumns="0" formatRows="0" sort="0" autoFilter="0"/>
  <autoFilter ref="C95:L325" xr:uid="{00000000-0009-0000-0000-000001000000}"/>
  <mergeCells count="12">
    <mergeCell ref="G1:H1"/>
    <mergeCell ref="M2:Z2"/>
    <mergeCell ref="E51:H51"/>
    <mergeCell ref="E53:H53"/>
    <mergeCell ref="E84:H84"/>
    <mergeCell ref="E86:H86"/>
    <mergeCell ref="E88:H88"/>
    <mergeCell ref="E7:H7"/>
    <mergeCell ref="E9:H9"/>
    <mergeCell ref="E11:H11"/>
    <mergeCell ref="E26:H26"/>
    <mergeCell ref="E49:H49"/>
  </mergeCells>
  <hyperlinks>
    <hyperlink ref="F1:G1" location="C2" display="1) Krycí list soupisu" xr:uid="{00000000-0004-0000-0100-000000000000}"/>
    <hyperlink ref="G1:H1" location="C60" display="2) Rekapitulace" xr:uid="{00000000-0004-0000-0100-000001000000}"/>
    <hyperlink ref="J1" location="C95" display="3) Soupis prací" xr:uid="{00000000-0004-0000-0100-000002000000}"/>
    <hyperlink ref="L1:V1" location="'Rekapitulace zakázky'!C2" display="Rekapitulace zakázky" xr:uid="{00000000-0004-0000-0100-000003000000}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21"/>
  <sheetViews>
    <sheetView showGridLines="0" workbookViewId="0"/>
  </sheetViews>
  <sheetFormatPr defaultRowHeight="13.5"/>
  <cols>
    <col min="1" max="1" width="8.33203125" style="279" customWidth="1"/>
    <col min="2" max="2" width="1.6640625" style="279" customWidth="1"/>
    <col min="3" max="4" width="5" style="279" customWidth="1"/>
    <col min="5" max="5" width="11.6640625" style="279" customWidth="1"/>
    <col min="6" max="6" width="9.1640625" style="279" customWidth="1"/>
    <col min="7" max="7" width="5" style="279" customWidth="1"/>
    <col min="8" max="8" width="77.83203125" style="279" customWidth="1"/>
    <col min="9" max="10" width="20" style="279" customWidth="1"/>
    <col min="11" max="11" width="1.6640625" style="279" customWidth="1"/>
  </cols>
  <sheetData>
    <row r="1" spans="2:11" ht="37.5" customHeight="1"/>
    <row r="2" spans="2:1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pans="2:11" s="15" customFormat="1" ht="45" customHeight="1">
      <c r="B3" s="283"/>
      <c r="C3" s="412" t="s">
        <v>581</v>
      </c>
      <c r="D3" s="412"/>
      <c r="E3" s="412"/>
      <c r="F3" s="412"/>
      <c r="G3" s="412"/>
      <c r="H3" s="412"/>
      <c r="I3" s="412"/>
      <c r="J3" s="412"/>
      <c r="K3" s="284"/>
    </row>
    <row r="4" spans="2:11" ht="25.5" customHeight="1">
      <c r="B4" s="285"/>
      <c r="C4" s="414" t="s">
        <v>582</v>
      </c>
      <c r="D4" s="414"/>
      <c r="E4" s="414"/>
      <c r="F4" s="414"/>
      <c r="G4" s="414"/>
      <c r="H4" s="414"/>
      <c r="I4" s="414"/>
      <c r="J4" s="414"/>
      <c r="K4" s="286"/>
    </row>
    <row r="5" spans="2:11" ht="5.25" customHeight="1">
      <c r="B5" s="285"/>
      <c r="C5" s="287"/>
      <c r="D5" s="287"/>
      <c r="E5" s="287"/>
      <c r="F5" s="287"/>
      <c r="G5" s="287"/>
      <c r="H5" s="287"/>
      <c r="I5" s="287"/>
      <c r="J5" s="287"/>
      <c r="K5" s="286"/>
    </row>
    <row r="6" spans="2:11" ht="15" customHeight="1">
      <c r="B6" s="285"/>
      <c r="C6" s="410" t="s">
        <v>583</v>
      </c>
      <c r="D6" s="410"/>
      <c r="E6" s="410"/>
      <c r="F6" s="410"/>
      <c r="G6" s="410"/>
      <c r="H6" s="410"/>
      <c r="I6" s="410"/>
      <c r="J6" s="410"/>
      <c r="K6" s="286"/>
    </row>
    <row r="7" spans="2:11" ht="15" customHeight="1">
      <c r="B7" s="289"/>
      <c r="C7" s="410" t="s">
        <v>584</v>
      </c>
      <c r="D7" s="410"/>
      <c r="E7" s="410"/>
      <c r="F7" s="410"/>
      <c r="G7" s="410"/>
      <c r="H7" s="410"/>
      <c r="I7" s="410"/>
      <c r="J7" s="410"/>
      <c r="K7" s="286"/>
    </row>
    <row r="8" spans="2:1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pans="2:11" ht="15" customHeight="1">
      <c r="B9" s="289"/>
      <c r="C9" s="410" t="s">
        <v>585</v>
      </c>
      <c r="D9" s="410"/>
      <c r="E9" s="410"/>
      <c r="F9" s="410"/>
      <c r="G9" s="410"/>
      <c r="H9" s="410"/>
      <c r="I9" s="410"/>
      <c r="J9" s="410"/>
      <c r="K9" s="286"/>
    </row>
    <row r="10" spans="2:11" ht="15" customHeight="1">
      <c r="B10" s="289"/>
      <c r="C10" s="288"/>
      <c r="D10" s="410" t="s">
        <v>586</v>
      </c>
      <c r="E10" s="410"/>
      <c r="F10" s="410"/>
      <c r="G10" s="410"/>
      <c r="H10" s="410"/>
      <c r="I10" s="410"/>
      <c r="J10" s="410"/>
      <c r="K10" s="286"/>
    </row>
    <row r="11" spans="2:11" ht="15" customHeight="1">
      <c r="B11" s="289"/>
      <c r="C11" s="290"/>
      <c r="D11" s="410" t="s">
        <v>587</v>
      </c>
      <c r="E11" s="410"/>
      <c r="F11" s="410"/>
      <c r="G11" s="410"/>
      <c r="H11" s="410"/>
      <c r="I11" s="410"/>
      <c r="J11" s="410"/>
      <c r="K11" s="286"/>
    </row>
    <row r="12" spans="2:11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spans="2:11" ht="15" customHeight="1">
      <c r="B13" s="289"/>
      <c r="C13" s="290"/>
      <c r="D13" s="410" t="s">
        <v>588</v>
      </c>
      <c r="E13" s="410"/>
      <c r="F13" s="410"/>
      <c r="G13" s="410"/>
      <c r="H13" s="410"/>
      <c r="I13" s="410"/>
      <c r="J13" s="410"/>
      <c r="K13" s="286"/>
    </row>
    <row r="14" spans="2:11" ht="15" customHeight="1">
      <c r="B14" s="289"/>
      <c r="C14" s="290"/>
      <c r="D14" s="410" t="s">
        <v>589</v>
      </c>
      <c r="E14" s="410"/>
      <c r="F14" s="410"/>
      <c r="G14" s="410"/>
      <c r="H14" s="410"/>
      <c r="I14" s="410"/>
      <c r="J14" s="410"/>
      <c r="K14" s="286"/>
    </row>
    <row r="15" spans="2:11" ht="15" customHeight="1">
      <c r="B15" s="289"/>
      <c r="C15" s="290"/>
      <c r="D15" s="410" t="s">
        <v>590</v>
      </c>
      <c r="E15" s="410"/>
      <c r="F15" s="410"/>
      <c r="G15" s="410"/>
      <c r="H15" s="410"/>
      <c r="I15" s="410"/>
      <c r="J15" s="410"/>
      <c r="K15" s="286"/>
    </row>
    <row r="16" spans="2:11" ht="15" customHeight="1">
      <c r="B16" s="289"/>
      <c r="C16" s="290"/>
      <c r="D16" s="290"/>
      <c r="E16" s="291" t="s">
        <v>80</v>
      </c>
      <c r="F16" s="410" t="s">
        <v>591</v>
      </c>
      <c r="G16" s="410"/>
      <c r="H16" s="410"/>
      <c r="I16" s="410"/>
      <c r="J16" s="410"/>
      <c r="K16" s="286"/>
    </row>
    <row r="17" spans="2:11" ht="15" customHeight="1">
      <c r="B17" s="289"/>
      <c r="C17" s="290"/>
      <c r="D17" s="290"/>
      <c r="E17" s="291" t="s">
        <v>592</v>
      </c>
      <c r="F17" s="410" t="s">
        <v>593</v>
      </c>
      <c r="G17" s="410"/>
      <c r="H17" s="410"/>
      <c r="I17" s="410"/>
      <c r="J17" s="410"/>
      <c r="K17" s="286"/>
    </row>
    <row r="18" spans="2:11" ht="15" customHeight="1">
      <c r="B18" s="289"/>
      <c r="C18" s="290"/>
      <c r="D18" s="290"/>
      <c r="E18" s="291" t="s">
        <v>594</v>
      </c>
      <c r="F18" s="410" t="s">
        <v>595</v>
      </c>
      <c r="G18" s="410"/>
      <c r="H18" s="410"/>
      <c r="I18" s="410"/>
      <c r="J18" s="410"/>
      <c r="K18" s="286"/>
    </row>
    <row r="19" spans="2:11" ht="15" customHeight="1">
      <c r="B19" s="289"/>
      <c r="C19" s="290"/>
      <c r="D19" s="290"/>
      <c r="E19" s="291" t="s">
        <v>596</v>
      </c>
      <c r="F19" s="410" t="s">
        <v>597</v>
      </c>
      <c r="G19" s="410"/>
      <c r="H19" s="410"/>
      <c r="I19" s="410"/>
      <c r="J19" s="410"/>
      <c r="K19" s="286"/>
    </row>
    <row r="20" spans="2:11" ht="15" customHeight="1">
      <c r="B20" s="289"/>
      <c r="C20" s="290"/>
      <c r="D20" s="290"/>
      <c r="E20" s="291" t="s">
        <v>598</v>
      </c>
      <c r="F20" s="410" t="s">
        <v>537</v>
      </c>
      <c r="G20" s="410"/>
      <c r="H20" s="410"/>
      <c r="I20" s="410"/>
      <c r="J20" s="410"/>
      <c r="K20" s="286"/>
    </row>
    <row r="21" spans="2:11" ht="15" customHeight="1">
      <c r="B21" s="289"/>
      <c r="C21" s="290"/>
      <c r="D21" s="290"/>
      <c r="E21" s="291" t="s">
        <v>86</v>
      </c>
      <c r="F21" s="410" t="s">
        <v>599</v>
      </c>
      <c r="G21" s="410"/>
      <c r="H21" s="410"/>
      <c r="I21" s="410"/>
      <c r="J21" s="410"/>
      <c r="K21" s="286"/>
    </row>
    <row r="22" spans="2:11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spans="2:11" ht="15" customHeight="1">
      <c r="B23" s="289"/>
      <c r="C23" s="410" t="s">
        <v>600</v>
      </c>
      <c r="D23" s="410"/>
      <c r="E23" s="410"/>
      <c r="F23" s="410"/>
      <c r="G23" s="410"/>
      <c r="H23" s="410"/>
      <c r="I23" s="410"/>
      <c r="J23" s="410"/>
      <c r="K23" s="286"/>
    </row>
    <row r="24" spans="2:11" ht="15" customHeight="1">
      <c r="B24" s="289"/>
      <c r="C24" s="410" t="s">
        <v>601</v>
      </c>
      <c r="D24" s="410"/>
      <c r="E24" s="410"/>
      <c r="F24" s="410"/>
      <c r="G24" s="410"/>
      <c r="H24" s="410"/>
      <c r="I24" s="410"/>
      <c r="J24" s="410"/>
      <c r="K24" s="286"/>
    </row>
    <row r="25" spans="2:11" ht="15" customHeight="1">
      <c r="B25" s="289"/>
      <c r="C25" s="288"/>
      <c r="D25" s="410" t="s">
        <v>602</v>
      </c>
      <c r="E25" s="410"/>
      <c r="F25" s="410"/>
      <c r="G25" s="410"/>
      <c r="H25" s="410"/>
      <c r="I25" s="410"/>
      <c r="J25" s="410"/>
      <c r="K25" s="286"/>
    </row>
    <row r="26" spans="2:11" ht="15" customHeight="1">
      <c r="B26" s="289"/>
      <c r="C26" s="290"/>
      <c r="D26" s="410" t="s">
        <v>603</v>
      </c>
      <c r="E26" s="410"/>
      <c r="F26" s="410"/>
      <c r="G26" s="410"/>
      <c r="H26" s="410"/>
      <c r="I26" s="410"/>
      <c r="J26" s="410"/>
      <c r="K26" s="286"/>
    </row>
    <row r="27" spans="2:11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spans="2:11" ht="15" customHeight="1">
      <c r="B28" s="289"/>
      <c r="C28" s="290"/>
      <c r="D28" s="410" t="s">
        <v>604</v>
      </c>
      <c r="E28" s="410"/>
      <c r="F28" s="410"/>
      <c r="G28" s="410"/>
      <c r="H28" s="410"/>
      <c r="I28" s="410"/>
      <c r="J28" s="410"/>
      <c r="K28" s="286"/>
    </row>
    <row r="29" spans="2:11" ht="15" customHeight="1">
      <c r="B29" s="289"/>
      <c r="C29" s="290"/>
      <c r="D29" s="410" t="s">
        <v>605</v>
      </c>
      <c r="E29" s="410"/>
      <c r="F29" s="410"/>
      <c r="G29" s="410"/>
      <c r="H29" s="410"/>
      <c r="I29" s="410"/>
      <c r="J29" s="410"/>
      <c r="K29" s="286"/>
    </row>
    <row r="30" spans="2:11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spans="2:11" ht="15" customHeight="1">
      <c r="B31" s="289"/>
      <c r="C31" s="290"/>
      <c r="D31" s="410" t="s">
        <v>606</v>
      </c>
      <c r="E31" s="410"/>
      <c r="F31" s="410"/>
      <c r="G31" s="410"/>
      <c r="H31" s="410"/>
      <c r="I31" s="410"/>
      <c r="J31" s="410"/>
      <c r="K31" s="286"/>
    </row>
    <row r="32" spans="2:11" ht="15" customHeight="1">
      <c r="B32" s="289"/>
      <c r="C32" s="290"/>
      <c r="D32" s="410" t="s">
        <v>607</v>
      </c>
      <c r="E32" s="410"/>
      <c r="F32" s="410"/>
      <c r="G32" s="410"/>
      <c r="H32" s="410"/>
      <c r="I32" s="410"/>
      <c r="J32" s="410"/>
      <c r="K32" s="286"/>
    </row>
    <row r="33" spans="2:11" ht="15" customHeight="1">
      <c r="B33" s="289"/>
      <c r="C33" s="290"/>
      <c r="D33" s="410" t="s">
        <v>608</v>
      </c>
      <c r="E33" s="410"/>
      <c r="F33" s="410"/>
      <c r="G33" s="410"/>
      <c r="H33" s="410"/>
      <c r="I33" s="410"/>
      <c r="J33" s="410"/>
      <c r="K33" s="286"/>
    </row>
    <row r="34" spans="2:11" ht="15" customHeight="1">
      <c r="B34" s="289"/>
      <c r="C34" s="290"/>
      <c r="D34" s="288"/>
      <c r="E34" s="292" t="s">
        <v>148</v>
      </c>
      <c r="F34" s="288"/>
      <c r="G34" s="410" t="s">
        <v>609</v>
      </c>
      <c r="H34" s="410"/>
      <c r="I34" s="410"/>
      <c r="J34" s="410"/>
      <c r="K34" s="286"/>
    </row>
    <row r="35" spans="2:11" ht="30.75" customHeight="1">
      <c r="B35" s="289"/>
      <c r="C35" s="290"/>
      <c r="D35" s="288"/>
      <c r="E35" s="292" t="s">
        <v>610</v>
      </c>
      <c r="F35" s="288"/>
      <c r="G35" s="410" t="s">
        <v>611</v>
      </c>
      <c r="H35" s="410"/>
      <c r="I35" s="410"/>
      <c r="J35" s="410"/>
      <c r="K35" s="286"/>
    </row>
    <row r="36" spans="2:11" ht="15" customHeight="1">
      <c r="B36" s="289"/>
      <c r="C36" s="290"/>
      <c r="D36" s="288"/>
      <c r="E36" s="292" t="s">
        <v>54</v>
      </c>
      <c r="F36" s="288"/>
      <c r="G36" s="410" t="s">
        <v>612</v>
      </c>
      <c r="H36" s="410"/>
      <c r="I36" s="410"/>
      <c r="J36" s="410"/>
      <c r="K36" s="286"/>
    </row>
    <row r="37" spans="2:11" ht="15" customHeight="1">
      <c r="B37" s="289"/>
      <c r="C37" s="290"/>
      <c r="D37" s="288"/>
      <c r="E37" s="292" t="s">
        <v>149</v>
      </c>
      <c r="F37" s="288"/>
      <c r="G37" s="410" t="s">
        <v>613</v>
      </c>
      <c r="H37" s="410"/>
      <c r="I37" s="410"/>
      <c r="J37" s="410"/>
      <c r="K37" s="286"/>
    </row>
    <row r="38" spans="2:11" ht="15" customHeight="1">
      <c r="B38" s="289"/>
      <c r="C38" s="290"/>
      <c r="D38" s="288"/>
      <c r="E38" s="292" t="s">
        <v>150</v>
      </c>
      <c r="F38" s="288"/>
      <c r="G38" s="410" t="s">
        <v>614</v>
      </c>
      <c r="H38" s="410"/>
      <c r="I38" s="410"/>
      <c r="J38" s="410"/>
      <c r="K38" s="286"/>
    </row>
    <row r="39" spans="2:11" ht="15" customHeight="1">
      <c r="B39" s="289"/>
      <c r="C39" s="290"/>
      <c r="D39" s="288"/>
      <c r="E39" s="292" t="s">
        <v>151</v>
      </c>
      <c r="F39" s="288"/>
      <c r="G39" s="410" t="s">
        <v>615</v>
      </c>
      <c r="H39" s="410"/>
      <c r="I39" s="410"/>
      <c r="J39" s="410"/>
      <c r="K39" s="286"/>
    </row>
    <row r="40" spans="2:11" ht="15" customHeight="1">
      <c r="B40" s="289"/>
      <c r="C40" s="290"/>
      <c r="D40" s="288"/>
      <c r="E40" s="292" t="s">
        <v>616</v>
      </c>
      <c r="F40" s="288"/>
      <c r="G40" s="410" t="s">
        <v>617</v>
      </c>
      <c r="H40" s="410"/>
      <c r="I40" s="410"/>
      <c r="J40" s="410"/>
      <c r="K40" s="286"/>
    </row>
    <row r="41" spans="2:11" ht="15" customHeight="1">
      <c r="B41" s="289"/>
      <c r="C41" s="290"/>
      <c r="D41" s="288"/>
      <c r="E41" s="292"/>
      <c r="F41" s="288"/>
      <c r="G41" s="410" t="s">
        <v>618</v>
      </c>
      <c r="H41" s="410"/>
      <c r="I41" s="410"/>
      <c r="J41" s="410"/>
      <c r="K41" s="286"/>
    </row>
    <row r="42" spans="2:11" ht="15" customHeight="1">
      <c r="B42" s="289"/>
      <c r="C42" s="290"/>
      <c r="D42" s="288"/>
      <c r="E42" s="292" t="s">
        <v>619</v>
      </c>
      <c r="F42" s="288"/>
      <c r="G42" s="410" t="s">
        <v>620</v>
      </c>
      <c r="H42" s="410"/>
      <c r="I42" s="410"/>
      <c r="J42" s="410"/>
      <c r="K42" s="286"/>
    </row>
    <row r="43" spans="2:11" ht="15" customHeight="1">
      <c r="B43" s="289"/>
      <c r="C43" s="290"/>
      <c r="D43" s="288"/>
      <c r="E43" s="292" t="s">
        <v>154</v>
      </c>
      <c r="F43" s="288"/>
      <c r="G43" s="410" t="s">
        <v>621</v>
      </c>
      <c r="H43" s="410"/>
      <c r="I43" s="410"/>
      <c r="J43" s="410"/>
      <c r="K43" s="286"/>
    </row>
    <row r="44" spans="2:11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spans="2:11" ht="15" customHeight="1">
      <c r="B45" s="289"/>
      <c r="C45" s="290"/>
      <c r="D45" s="410" t="s">
        <v>622</v>
      </c>
      <c r="E45" s="410"/>
      <c r="F45" s="410"/>
      <c r="G45" s="410"/>
      <c r="H45" s="410"/>
      <c r="I45" s="410"/>
      <c r="J45" s="410"/>
      <c r="K45" s="286"/>
    </row>
    <row r="46" spans="2:11" ht="15" customHeight="1">
      <c r="B46" s="289"/>
      <c r="C46" s="290"/>
      <c r="D46" s="290"/>
      <c r="E46" s="410" t="s">
        <v>623</v>
      </c>
      <c r="F46" s="410"/>
      <c r="G46" s="410"/>
      <c r="H46" s="410"/>
      <c r="I46" s="410"/>
      <c r="J46" s="410"/>
      <c r="K46" s="286"/>
    </row>
    <row r="47" spans="2:11" ht="15" customHeight="1">
      <c r="B47" s="289"/>
      <c r="C47" s="290"/>
      <c r="D47" s="290"/>
      <c r="E47" s="410" t="s">
        <v>624</v>
      </c>
      <c r="F47" s="410"/>
      <c r="G47" s="410"/>
      <c r="H47" s="410"/>
      <c r="I47" s="410"/>
      <c r="J47" s="410"/>
      <c r="K47" s="286"/>
    </row>
    <row r="48" spans="2:11" ht="15" customHeight="1">
      <c r="B48" s="289"/>
      <c r="C48" s="290"/>
      <c r="D48" s="290"/>
      <c r="E48" s="410" t="s">
        <v>625</v>
      </c>
      <c r="F48" s="410"/>
      <c r="G48" s="410"/>
      <c r="H48" s="410"/>
      <c r="I48" s="410"/>
      <c r="J48" s="410"/>
      <c r="K48" s="286"/>
    </row>
    <row r="49" spans="2:11" ht="15" customHeight="1">
      <c r="B49" s="289"/>
      <c r="C49" s="290"/>
      <c r="D49" s="410" t="s">
        <v>626</v>
      </c>
      <c r="E49" s="410"/>
      <c r="F49" s="410"/>
      <c r="G49" s="410"/>
      <c r="H49" s="410"/>
      <c r="I49" s="410"/>
      <c r="J49" s="410"/>
      <c r="K49" s="286"/>
    </row>
    <row r="50" spans="2:11" ht="25.5" customHeight="1">
      <c r="B50" s="285"/>
      <c r="C50" s="414" t="s">
        <v>627</v>
      </c>
      <c r="D50" s="414"/>
      <c r="E50" s="414"/>
      <c r="F50" s="414"/>
      <c r="G50" s="414"/>
      <c r="H50" s="414"/>
      <c r="I50" s="414"/>
      <c r="J50" s="414"/>
      <c r="K50" s="286"/>
    </row>
    <row r="51" spans="2:11" ht="5.25" customHeight="1">
      <c r="B51" s="285"/>
      <c r="C51" s="287"/>
      <c r="D51" s="287"/>
      <c r="E51" s="287"/>
      <c r="F51" s="287"/>
      <c r="G51" s="287"/>
      <c r="H51" s="287"/>
      <c r="I51" s="287"/>
      <c r="J51" s="287"/>
      <c r="K51" s="286"/>
    </row>
    <row r="52" spans="2:11" ht="15" customHeight="1">
      <c r="B52" s="285"/>
      <c r="C52" s="410" t="s">
        <v>628</v>
      </c>
      <c r="D52" s="410"/>
      <c r="E52" s="410"/>
      <c r="F52" s="410"/>
      <c r="G52" s="410"/>
      <c r="H52" s="410"/>
      <c r="I52" s="410"/>
      <c r="J52" s="410"/>
      <c r="K52" s="286"/>
    </row>
    <row r="53" spans="2:11" ht="15" customHeight="1">
      <c r="B53" s="285"/>
      <c r="C53" s="410" t="s">
        <v>629</v>
      </c>
      <c r="D53" s="410"/>
      <c r="E53" s="410"/>
      <c r="F53" s="410"/>
      <c r="G53" s="410"/>
      <c r="H53" s="410"/>
      <c r="I53" s="410"/>
      <c r="J53" s="410"/>
      <c r="K53" s="286"/>
    </row>
    <row r="54" spans="2:11" ht="12.75" customHeight="1">
      <c r="B54" s="285"/>
      <c r="C54" s="288"/>
      <c r="D54" s="288"/>
      <c r="E54" s="288"/>
      <c r="F54" s="288"/>
      <c r="G54" s="288"/>
      <c r="H54" s="288"/>
      <c r="I54" s="288"/>
      <c r="J54" s="288"/>
      <c r="K54" s="286"/>
    </row>
    <row r="55" spans="2:11" ht="15" customHeight="1">
      <c r="B55" s="285"/>
      <c r="C55" s="410" t="s">
        <v>630</v>
      </c>
      <c r="D55" s="410"/>
      <c r="E55" s="410"/>
      <c r="F55" s="410"/>
      <c r="G55" s="410"/>
      <c r="H55" s="410"/>
      <c r="I55" s="410"/>
      <c r="J55" s="410"/>
      <c r="K55" s="286"/>
    </row>
    <row r="56" spans="2:11" ht="15" customHeight="1">
      <c r="B56" s="285"/>
      <c r="C56" s="290"/>
      <c r="D56" s="410" t="s">
        <v>631</v>
      </c>
      <c r="E56" s="410"/>
      <c r="F56" s="410"/>
      <c r="G56" s="410"/>
      <c r="H56" s="410"/>
      <c r="I56" s="410"/>
      <c r="J56" s="410"/>
      <c r="K56" s="286"/>
    </row>
    <row r="57" spans="2:11" ht="15" customHeight="1">
      <c r="B57" s="285"/>
      <c r="C57" s="290"/>
      <c r="D57" s="410" t="s">
        <v>632</v>
      </c>
      <c r="E57" s="410"/>
      <c r="F57" s="410"/>
      <c r="G57" s="410"/>
      <c r="H57" s="410"/>
      <c r="I57" s="410"/>
      <c r="J57" s="410"/>
      <c r="K57" s="286"/>
    </row>
    <row r="58" spans="2:11" ht="15" customHeight="1">
      <c r="B58" s="285"/>
      <c r="C58" s="290"/>
      <c r="D58" s="410" t="s">
        <v>633</v>
      </c>
      <c r="E58" s="410"/>
      <c r="F58" s="410"/>
      <c r="G58" s="410"/>
      <c r="H58" s="410"/>
      <c r="I58" s="410"/>
      <c r="J58" s="410"/>
      <c r="K58" s="286"/>
    </row>
    <row r="59" spans="2:11" ht="15" customHeight="1">
      <c r="B59" s="285"/>
      <c r="C59" s="290"/>
      <c r="D59" s="410" t="s">
        <v>634</v>
      </c>
      <c r="E59" s="410"/>
      <c r="F59" s="410"/>
      <c r="G59" s="410"/>
      <c r="H59" s="410"/>
      <c r="I59" s="410"/>
      <c r="J59" s="410"/>
      <c r="K59" s="286"/>
    </row>
    <row r="60" spans="2:11" ht="15" customHeight="1">
      <c r="B60" s="285"/>
      <c r="C60" s="290"/>
      <c r="D60" s="413" t="s">
        <v>635</v>
      </c>
      <c r="E60" s="413"/>
      <c r="F60" s="413"/>
      <c r="G60" s="413"/>
      <c r="H60" s="413"/>
      <c r="I60" s="413"/>
      <c r="J60" s="413"/>
      <c r="K60" s="286"/>
    </row>
    <row r="61" spans="2:11" ht="15" customHeight="1">
      <c r="B61" s="285"/>
      <c r="C61" s="290"/>
      <c r="D61" s="410" t="s">
        <v>636</v>
      </c>
      <c r="E61" s="410"/>
      <c r="F61" s="410"/>
      <c r="G61" s="410"/>
      <c r="H61" s="410"/>
      <c r="I61" s="410"/>
      <c r="J61" s="410"/>
      <c r="K61" s="286"/>
    </row>
    <row r="62" spans="2:11" ht="12.75" customHeight="1">
      <c r="B62" s="285"/>
      <c r="C62" s="290"/>
      <c r="D62" s="290"/>
      <c r="E62" s="293"/>
      <c r="F62" s="290"/>
      <c r="G62" s="290"/>
      <c r="H62" s="290"/>
      <c r="I62" s="290"/>
      <c r="J62" s="290"/>
      <c r="K62" s="286"/>
    </row>
    <row r="63" spans="2:11" ht="15" customHeight="1">
      <c r="B63" s="285"/>
      <c r="C63" s="290"/>
      <c r="D63" s="410" t="s">
        <v>637</v>
      </c>
      <c r="E63" s="410"/>
      <c r="F63" s="410"/>
      <c r="G63" s="410"/>
      <c r="H63" s="410"/>
      <c r="I63" s="410"/>
      <c r="J63" s="410"/>
      <c r="K63" s="286"/>
    </row>
    <row r="64" spans="2:11" ht="15" customHeight="1">
      <c r="B64" s="285"/>
      <c r="C64" s="290"/>
      <c r="D64" s="413" t="s">
        <v>638</v>
      </c>
      <c r="E64" s="413"/>
      <c r="F64" s="413"/>
      <c r="G64" s="413"/>
      <c r="H64" s="413"/>
      <c r="I64" s="413"/>
      <c r="J64" s="413"/>
      <c r="K64" s="286"/>
    </row>
    <row r="65" spans="2:11" ht="15" customHeight="1">
      <c r="B65" s="285"/>
      <c r="C65" s="290"/>
      <c r="D65" s="410" t="s">
        <v>639</v>
      </c>
      <c r="E65" s="410"/>
      <c r="F65" s="410"/>
      <c r="G65" s="410"/>
      <c r="H65" s="410"/>
      <c r="I65" s="410"/>
      <c r="J65" s="410"/>
      <c r="K65" s="286"/>
    </row>
    <row r="66" spans="2:11" ht="15" customHeight="1">
      <c r="B66" s="285"/>
      <c r="C66" s="290"/>
      <c r="D66" s="410" t="s">
        <v>640</v>
      </c>
      <c r="E66" s="410"/>
      <c r="F66" s="410"/>
      <c r="G66" s="410"/>
      <c r="H66" s="410"/>
      <c r="I66" s="410"/>
      <c r="J66" s="410"/>
      <c r="K66" s="286"/>
    </row>
    <row r="67" spans="2:11" ht="15" customHeight="1">
      <c r="B67" s="285"/>
      <c r="C67" s="290"/>
      <c r="D67" s="410" t="s">
        <v>641</v>
      </c>
      <c r="E67" s="410"/>
      <c r="F67" s="410"/>
      <c r="G67" s="410"/>
      <c r="H67" s="410"/>
      <c r="I67" s="410"/>
      <c r="J67" s="410"/>
      <c r="K67" s="286"/>
    </row>
    <row r="68" spans="2:11" ht="15" customHeight="1">
      <c r="B68" s="285"/>
      <c r="C68" s="290"/>
      <c r="D68" s="410" t="s">
        <v>642</v>
      </c>
      <c r="E68" s="410"/>
      <c r="F68" s="410"/>
      <c r="G68" s="410"/>
      <c r="H68" s="410"/>
      <c r="I68" s="410"/>
      <c r="J68" s="410"/>
      <c r="K68" s="286"/>
    </row>
    <row r="69" spans="2:11" ht="12.75" customHeight="1">
      <c r="B69" s="294"/>
      <c r="C69" s="295"/>
      <c r="D69" s="295"/>
      <c r="E69" s="295"/>
      <c r="F69" s="295"/>
      <c r="G69" s="295"/>
      <c r="H69" s="295"/>
      <c r="I69" s="295"/>
      <c r="J69" s="295"/>
      <c r="K69" s="296"/>
    </row>
    <row r="70" spans="2:11" ht="18.75" customHeight="1">
      <c r="B70" s="297"/>
      <c r="C70" s="297"/>
      <c r="D70" s="297"/>
      <c r="E70" s="297"/>
      <c r="F70" s="297"/>
      <c r="G70" s="297"/>
      <c r="H70" s="297"/>
      <c r="I70" s="297"/>
      <c r="J70" s="297"/>
      <c r="K70" s="298"/>
    </row>
    <row r="71" spans="2:11" ht="18.75" customHeight="1">
      <c r="B71" s="298"/>
      <c r="C71" s="298"/>
      <c r="D71" s="298"/>
      <c r="E71" s="298"/>
      <c r="F71" s="298"/>
      <c r="G71" s="298"/>
      <c r="H71" s="298"/>
      <c r="I71" s="298"/>
      <c r="J71" s="298"/>
      <c r="K71" s="298"/>
    </row>
    <row r="72" spans="2:11" ht="7.5" customHeight="1">
      <c r="B72" s="299"/>
      <c r="C72" s="300"/>
      <c r="D72" s="300"/>
      <c r="E72" s="300"/>
      <c r="F72" s="300"/>
      <c r="G72" s="300"/>
      <c r="H72" s="300"/>
      <c r="I72" s="300"/>
      <c r="J72" s="300"/>
      <c r="K72" s="301"/>
    </row>
    <row r="73" spans="2:11" ht="45" customHeight="1">
      <c r="B73" s="302"/>
      <c r="C73" s="411" t="s">
        <v>643</v>
      </c>
      <c r="D73" s="411"/>
      <c r="E73" s="411"/>
      <c r="F73" s="411"/>
      <c r="G73" s="411"/>
      <c r="H73" s="411"/>
      <c r="I73" s="411"/>
      <c r="J73" s="411"/>
      <c r="K73" s="303"/>
    </row>
    <row r="74" spans="2:11" ht="17.25" customHeight="1">
      <c r="B74" s="302"/>
      <c r="C74" s="304" t="s">
        <v>644</v>
      </c>
      <c r="D74" s="304"/>
      <c r="E74" s="304"/>
      <c r="F74" s="304" t="s">
        <v>645</v>
      </c>
      <c r="G74" s="305"/>
      <c r="H74" s="304" t="s">
        <v>149</v>
      </c>
      <c r="I74" s="304" t="s">
        <v>58</v>
      </c>
      <c r="J74" s="304" t="s">
        <v>646</v>
      </c>
      <c r="K74" s="303"/>
    </row>
    <row r="75" spans="2:11" ht="17.25" customHeight="1">
      <c r="B75" s="302"/>
      <c r="C75" s="306" t="s">
        <v>647</v>
      </c>
      <c r="D75" s="306"/>
      <c r="E75" s="306"/>
      <c r="F75" s="307" t="s">
        <v>648</v>
      </c>
      <c r="G75" s="308"/>
      <c r="H75" s="306"/>
      <c r="I75" s="306"/>
      <c r="J75" s="306" t="s">
        <v>649</v>
      </c>
      <c r="K75" s="303"/>
    </row>
    <row r="76" spans="2:11" ht="5.25" customHeight="1">
      <c r="B76" s="302"/>
      <c r="C76" s="309"/>
      <c r="D76" s="309"/>
      <c r="E76" s="309"/>
      <c r="F76" s="309"/>
      <c r="G76" s="310"/>
      <c r="H76" s="309"/>
      <c r="I76" s="309"/>
      <c r="J76" s="309"/>
      <c r="K76" s="303"/>
    </row>
    <row r="77" spans="2:11" ht="15" customHeight="1">
      <c r="B77" s="302"/>
      <c r="C77" s="292" t="s">
        <v>54</v>
      </c>
      <c r="D77" s="309"/>
      <c r="E77" s="309"/>
      <c r="F77" s="311" t="s">
        <v>650</v>
      </c>
      <c r="G77" s="310"/>
      <c r="H77" s="292" t="s">
        <v>651</v>
      </c>
      <c r="I77" s="292" t="s">
        <v>652</v>
      </c>
      <c r="J77" s="292">
        <v>20</v>
      </c>
      <c r="K77" s="303"/>
    </row>
    <row r="78" spans="2:11" ht="15" customHeight="1">
      <c r="B78" s="302"/>
      <c r="C78" s="292" t="s">
        <v>653</v>
      </c>
      <c r="D78" s="292"/>
      <c r="E78" s="292"/>
      <c r="F78" s="311" t="s">
        <v>650</v>
      </c>
      <c r="G78" s="310"/>
      <c r="H78" s="292" t="s">
        <v>654</v>
      </c>
      <c r="I78" s="292" t="s">
        <v>652</v>
      </c>
      <c r="J78" s="292">
        <v>120</v>
      </c>
      <c r="K78" s="303"/>
    </row>
    <row r="79" spans="2:11" ht="15" customHeight="1">
      <c r="B79" s="312"/>
      <c r="C79" s="292" t="s">
        <v>655</v>
      </c>
      <c r="D79" s="292"/>
      <c r="E79" s="292"/>
      <c r="F79" s="311" t="s">
        <v>656</v>
      </c>
      <c r="G79" s="310"/>
      <c r="H79" s="292" t="s">
        <v>657</v>
      </c>
      <c r="I79" s="292" t="s">
        <v>652</v>
      </c>
      <c r="J79" s="292">
        <v>50</v>
      </c>
      <c r="K79" s="303"/>
    </row>
    <row r="80" spans="2:11" ht="15" customHeight="1">
      <c r="B80" s="312"/>
      <c r="C80" s="292" t="s">
        <v>658</v>
      </c>
      <c r="D80" s="292"/>
      <c r="E80" s="292"/>
      <c r="F80" s="311" t="s">
        <v>650</v>
      </c>
      <c r="G80" s="310"/>
      <c r="H80" s="292" t="s">
        <v>659</v>
      </c>
      <c r="I80" s="292" t="s">
        <v>660</v>
      </c>
      <c r="J80" s="292"/>
      <c r="K80" s="303"/>
    </row>
    <row r="81" spans="2:11" ht="15" customHeight="1">
      <c r="B81" s="312"/>
      <c r="C81" s="313" t="s">
        <v>661</v>
      </c>
      <c r="D81" s="313"/>
      <c r="E81" s="313"/>
      <c r="F81" s="314" t="s">
        <v>656</v>
      </c>
      <c r="G81" s="313"/>
      <c r="H81" s="313" t="s">
        <v>662</v>
      </c>
      <c r="I81" s="313" t="s">
        <v>652</v>
      </c>
      <c r="J81" s="313">
        <v>15</v>
      </c>
      <c r="K81" s="303"/>
    </row>
    <row r="82" spans="2:11" ht="15" customHeight="1">
      <c r="B82" s="312"/>
      <c r="C82" s="313" t="s">
        <v>663</v>
      </c>
      <c r="D82" s="313"/>
      <c r="E82" s="313"/>
      <c r="F82" s="314" t="s">
        <v>656</v>
      </c>
      <c r="G82" s="313"/>
      <c r="H82" s="313" t="s">
        <v>664</v>
      </c>
      <c r="I82" s="313" t="s">
        <v>652</v>
      </c>
      <c r="J82" s="313">
        <v>15</v>
      </c>
      <c r="K82" s="303"/>
    </row>
    <row r="83" spans="2:11" ht="15" customHeight="1">
      <c r="B83" s="312"/>
      <c r="C83" s="313" t="s">
        <v>665</v>
      </c>
      <c r="D83" s="313"/>
      <c r="E83" s="313"/>
      <c r="F83" s="314" t="s">
        <v>656</v>
      </c>
      <c r="G83" s="313"/>
      <c r="H83" s="313" t="s">
        <v>666</v>
      </c>
      <c r="I83" s="313" t="s">
        <v>652</v>
      </c>
      <c r="J83" s="313">
        <v>20</v>
      </c>
      <c r="K83" s="303"/>
    </row>
    <row r="84" spans="2:11" ht="15" customHeight="1">
      <c r="B84" s="312"/>
      <c r="C84" s="313" t="s">
        <v>667</v>
      </c>
      <c r="D84" s="313"/>
      <c r="E84" s="313"/>
      <c r="F84" s="314" t="s">
        <v>656</v>
      </c>
      <c r="G84" s="313"/>
      <c r="H84" s="313" t="s">
        <v>668</v>
      </c>
      <c r="I84" s="313" t="s">
        <v>652</v>
      </c>
      <c r="J84" s="313">
        <v>20</v>
      </c>
      <c r="K84" s="303"/>
    </row>
    <row r="85" spans="2:11" ht="15" customHeight="1">
      <c r="B85" s="312"/>
      <c r="C85" s="292" t="s">
        <v>669</v>
      </c>
      <c r="D85" s="292"/>
      <c r="E85" s="292"/>
      <c r="F85" s="311" t="s">
        <v>656</v>
      </c>
      <c r="G85" s="310"/>
      <c r="H85" s="292" t="s">
        <v>670</v>
      </c>
      <c r="I85" s="292" t="s">
        <v>652</v>
      </c>
      <c r="J85" s="292">
        <v>50</v>
      </c>
      <c r="K85" s="303"/>
    </row>
    <row r="86" spans="2:11" ht="15" customHeight="1">
      <c r="B86" s="312"/>
      <c r="C86" s="292" t="s">
        <v>671</v>
      </c>
      <c r="D86" s="292"/>
      <c r="E86" s="292"/>
      <c r="F86" s="311" t="s">
        <v>656</v>
      </c>
      <c r="G86" s="310"/>
      <c r="H86" s="292" t="s">
        <v>672</v>
      </c>
      <c r="I86" s="292" t="s">
        <v>652</v>
      </c>
      <c r="J86" s="292">
        <v>20</v>
      </c>
      <c r="K86" s="303"/>
    </row>
    <row r="87" spans="2:11" ht="15" customHeight="1">
      <c r="B87" s="312"/>
      <c r="C87" s="292" t="s">
        <v>673</v>
      </c>
      <c r="D87" s="292"/>
      <c r="E87" s="292"/>
      <c r="F87" s="311" t="s">
        <v>656</v>
      </c>
      <c r="G87" s="310"/>
      <c r="H87" s="292" t="s">
        <v>674</v>
      </c>
      <c r="I87" s="292" t="s">
        <v>652</v>
      </c>
      <c r="J87" s="292">
        <v>20</v>
      </c>
      <c r="K87" s="303"/>
    </row>
    <row r="88" spans="2:11" ht="15" customHeight="1">
      <c r="B88" s="312"/>
      <c r="C88" s="292" t="s">
        <v>675</v>
      </c>
      <c r="D88" s="292"/>
      <c r="E88" s="292"/>
      <c r="F88" s="311" t="s">
        <v>656</v>
      </c>
      <c r="G88" s="310"/>
      <c r="H88" s="292" t="s">
        <v>676</v>
      </c>
      <c r="I88" s="292" t="s">
        <v>652</v>
      </c>
      <c r="J88" s="292">
        <v>50</v>
      </c>
      <c r="K88" s="303"/>
    </row>
    <row r="89" spans="2:11" ht="15" customHeight="1">
      <c r="B89" s="312"/>
      <c r="C89" s="292" t="s">
        <v>677</v>
      </c>
      <c r="D89" s="292"/>
      <c r="E89" s="292"/>
      <c r="F89" s="311" t="s">
        <v>656</v>
      </c>
      <c r="G89" s="310"/>
      <c r="H89" s="292" t="s">
        <v>677</v>
      </c>
      <c r="I89" s="292" t="s">
        <v>652</v>
      </c>
      <c r="J89" s="292">
        <v>50</v>
      </c>
      <c r="K89" s="303"/>
    </row>
    <row r="90" spans="2:11" ht="15" customHeight="1">
      <c r="B90" s="312"/>
      <c r="C90" s="292" t="s">
        <v>155</v>
      </c>
      <c r="D90" s="292"/>
      <c r="E90" s="292"/>
      <c r="F90" s="311" t="s">
        <v>656</v>
      </c>
      <c r="G90" s="310"/>
      <c r="H90" s="292" t="s">
        <v>678</v>
      </c>
      <c r="I90" s="292" t="s">
        <v>652</v>
      </c>
      <c r="J90" s="292">
        <v>255</v>
      </c>
      <c r="K90" s="303"/>
    </row>
    <row r="91" spans="2:11" ht="15" customHeight="1">
      <c r="B91" s="312"/>
      <c r="C91" s="292" t="s">
        <v>679</v>
      </c>
      <c r="D91" s="292"/>
      <c r="E91" s="292"/>
      <c r="F91" s="311" t="s">
        <v>650</v>
      </c>
      <c r="G91" s="310"/>
      <c r="H91" s="292" t="s">
        <v>680</v>
      </c>
      <c r="I91" s="292" t="s">
        <v>681</v>
      </c>
      <c r="J91" s="292"/>
      <c r="K91" s="303"/>
    </row>
    <row r="92" spans="2:11" ht="15" customHeight="1">
      <c r="B92" s="312"/>
      <c r="C92" s="292" t="s">
        <v>682</v>
      </c>
      <c r="D92" s="292"/>
      <c r="E92" s="292"/>
      <c r="F92" s="311" t="s">
        <v>650</v>
      </c>
      <c r="G92" s="310"/>
      <c r="H92" s="292" t="s">
        <v>683</v>
      </c>
      <c r="I92" s="292" t="s">
        <v>684</v>
      </c>
      <c r="J92" s="292"/>
      <c r="K92" s="303"/>
    </row>
    <row r="93" spans="2:11" ht="15" customHeight="1">
      <c r="B93" s="312"/>
      <c r="C93" s="292" t="s">
        <v>685</v>
      </c>
      <c r="D93" s="292"/>
      <c r="E93" s="292"/>
      <c r="F93" s="311" t="s">
        <v>650</v>
      </c>
      <c r="G93" s="310"/>
      <c r="H93" s="292" t="s">
        <v>685</v>
      </c>
      <c r="I93" s="292" t="s">
        <v>684</v>
      </c>
      <c r="J93" s="292"/>
      <c r="K93" s="303"/>
    </row>
    <row r="94" spans="2:11" ht="15" customHeight="1">
      <c r="B94" s="312"/>
      <c r="C94" s="292" t="s">
        <v>39</v>
      </c>
      <c r="D94" s="292"/>
      <c r="E94" s="292"/>
      <c r="F94" s="311" t="s">
        <v>650</v>
      </c>
      <c r="G94" s="310"/>
      <c r="H94" s="292" t="s">
        <v>686</v>
      </c>
      <c r="I94" s="292" t="s">
        <v>684</v>
      </c>
      <c r="J94" s="292"/>
      <c r="K94" s="303"/>
    </row>
    <row r="95" spans="2:11" ht="15" customHeight="1">
      <c r="B95" s="312"/>
      <c r="C95" s="292" t="s">
        <v>49</v>
      </c>
      <c r="D95" s="292"/>
      <c r="E95" s="292"/>
      <c r="F95" s="311" t="s">
        <v>650</v>
      </c>
      <c r="G95" s="310"/>
      <c r="H95" s="292" t="s">
        <v>687</v>
      </c>
      <c r="I95" s="292" t="s">
        <v>684</v>
      </c>
      <c r="J95" s="292"/>
      <c r="K95" s="303"/>
    </row>
    <row r="96" spans="2:11" ht="15" customHeight="1">
      <c r="B96" s="315"/>
      <c r="C96" s="316"/>
      <c r="D96" s="316"/>
      <c r="E96" s="316"/>
      <c r="F96" s="316"/>
      <c r="G96" s="316"/>
      <c r="H96" s="316"/>
      <c r="I96" s="316"/>
      <c r="J96" s="316"/>
      <c r="K96" s="317"/>
    </row>
    <row r="97" spans="2:11" ht="18.75" customHeight="1">
      <c r="B97" s="318"/>
      <c r="C97" s="319"/>
      <c r="D97" s="319"/>
      <c r="E97" s="319"/>
      <c r="F97" s="319"/>
      <c r="G97" s="319"/>
      <c r="H97" s="319"/>
      <c r="I97" s="319"/>
      <c r="J97" s="319"/>
      <c r="K97" s="318"/>
    </row>
    <row r="98" spans="2:11" ht="18.75" customHeight="1">
      <c r="B98" s="298"/>
      <c r="C98" s="298"/>
      <c r="D98" s="298"/>
      <c r="E98" s="298"/>
      <c r="F98" s="298"/>
      <c r="G98" s="298"/>
      <c r="H98" s="298"/>
      <c r="I98" s="298"/>
      <c r="J98" s="298"/>
      <c r="K98" s="298"/>
    </row>
    <row r="99" spans="2:11" ht="7.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301"/>
    </row>
    <row r="100" spans="2:11" ht="45" customHeight="1">
      <c r="B100" s="302"/>
      <c r="C100" s="411" t="s">
        <v>688</v>
      </c>
      <c r="D100" s="411"/>
      <c r="E100" s="411"/>
      <c r="F100" s="411"/>
      <c r="G100" s="411"/>
      <c r="H100" s="411"/>
      <c r="I100" s="411"/>
      <c r="J100" s="411"/>
      <c r="K100" s="303"/>
    </row>
    <row r="101" spans="2:11" ht="17.25" customHeight="1">
      <c r="B101" s="302"/>
      <c r="C101" s="304" t="s">
        <v>644</v>
      </c>
      <c r="D101" s="304"/>
      <c r="E101" s="304"/>
      <c r="F101" s="304" t="s">
        <v>645</v>
      </c>
      <c r="G101" s="305"/>
      <c r="H101" s="304" t="s">
        <v>149</v>
      </c>
      <c r="I101" s="304" t="s">
        <v>58</v>
      </c>
      <c r="J101" s="304" t="s">
        <v>646</v>
      </c>
      <c r="K101" s="303"/>
    </row>
    <row r="102" spans="2:11" ht="17.25" customHeight="1">
      <c r="B102" s="302"/>
      <c r="C102" s="306" t="s">
        <v>647</v>
      </c>
      <c r="D102" s="306"/>
      <c r="E102" s="306"/>
      <c r="F102" s="307" t="s">
        <v>648</v>
      </c>
      <c r="G102" s="308"/>
      <c r="H102" s="306"/>
      <c r="I102" s="306"/>
      <c r="J102" s="306" t="s">
        <v>649</v>
      </c>
      <c r="K102" s="303"/>
    </row>
    <row r="103" spans="2:11" ht="5.25" customHeight="1">
      <c r="B103" s="302"/>
      <c r="C103" s="304"/>
      <c r="D103" s="304"/>
      <c r="E103" s="304"/>
      <c r="F103" s="304"/>
      <c r="G103" s="320"/>
      <c r="H103" s="304"/>
      <c r="I103" s="304"/>
      <c r="J103" s="304"/>
      <c r="K103" s="303"/>
    </row>
    <row r="104" spans="2:11" ht="15" customHeight="1">
      <c r="B104" s="302"/>
      <c r="C104" s="292" t="s">
        <v>54</v>
      </c>
      <c r="D104" s="309"/>
      <c r="E104" s="309"/>
      <c r="F104" s="311" t="s">
        <v>650</v>
      </c>
      <c r="G104" s="320"/>
      <c r="H104" s="292" t="s">
        <v>689</v>
      </c>
      <c r="I104" s="292" t="s">
        <v>652</v>
      </c>
      <c r="J104" s="292">
        <v>20</v>
      </c>
      <c r="K104" s="303"/>
    </row>
    <row r="105" spans="2:11" ht="15" customHeight="1">
      <c r="B105" s="302"/>
      <c r="C105" s="292" t="s">
        <v>653</v>
      </c>
      <c r="D105" s="292"/>
      <c r="E105" s="292"/>
      <c r="F105" s="311" t="s">
        <v>650</v>
      </c>
      <c r="G105" s="292"/>
      <c r="H105" s="292" t="s">
        <v>689</v>
      </c>
      <c r="I105" s="292" t="s">
        <v>652</v>
      </c>
      <c r="J105" s="292">
        <v>120</v>
      </c>
      <c r="K105" s="303"/>
    </row>
    <row r="106" spans="2:11" ht="15" customHeight="1">
      <c r="B106" s="312"/>
      <c r="C106" s="292" t="s">
        <v>655</v>
      </c>
      <c r="D106" s="292"/>
      <c r="E106" s="292"/>
      <c r="F106" s="311" t="s">
        <v>656</v>
      </c>
      <c r="G106" s="292"/>
      <c r="H106" s="292" t="s">
        <v>689</v>
      </c>
      <c r="I106" s="292" t="s">
        <v>652</v>
      </c>
      <c r="J106" s="292">
        <v>50</v>
      </c>
      <c r="K106" s="303"/>
    </row>
    <row r="107" spans="2:11" ht="15" customHeight="1">
      <c r="B107" s="312"/>
      <c r="C107" s="292" t="s">
        <v>658</v>
      </c>
      <c r="D107" s="292"/>
      <c r="E107" s="292"/>
      <c r="F107" s="311" t="s">
        <v>650</v>
      </c>
      <c r="G107" s="292"/>
      <c r="H107" s="292" t="s">
        <v>689</v>
      </c>
      <c r="I107" s="292" t="s">
        <v>660</v>
      </c>
      <c r="J107" s="292"/>
      <c r="K107" s="303"/>
    </row>
    <row r="108" spans="2:11" ht="15" customHeight="1">
      <c r="B108" s="312"/>
      <c r="C108" s="292" t="s">
        <v>669</v>
      </c>
      <c r="D108" s="292"/>
      <c r="E108" s="292"/>
      <c r="F108" s="311" t="s">
        <v>656</v>
      </c>
      <c r="G108" s="292"/>
      <c r="H108" s="292" t="s">
        <v>689</v>
      </c>
      <c r="I108" s="292" t="s">
        <v>652</v>
      </c>
      <c r="J108" s="292">
        <v>50</v>
      </c>
      <c r="K108" s="303"/>
    </row>
    <row r="109" spans="2:11" ht="15" customHeight="1">
      <c r="B109" s="312"/>
      <c r="C109" s="292" t="s">
        <v>677</v>
      </c>
      <c r="D109" s="292"/>
      <c r="E109" s="292"/>
      <c r="F109" s="311" t="s">
        <v>656</v>
      </c>
      <c r="G109" s="292"/>
      <c r="H109" s="292" t="s">
        <v>689</v>
      </c>
      <c r="I109" s="292" t="s">
        <v>652</v>
      </c>
      <c r="J109" s="292">
        <v>50</v>
      </c>
      <c r="K109" s="303"/>
    </row>
    <row r="110" spans="2:11" ht="15" customHeight="1">
      <c r="B110" s="312"/>
      <c r="C110" s="292" t="s">
        <v>675</v>
      </c>
      <c r="D110" s="292"/>
      <c r="E110" s="292"/>
      <c r="F110" s="311" t="s">
        <v>656</v>
      </c>
      <c r="G110" s="292"/>
      <c r="H110" s="292" t="s">
        <v>689</v>
      </c>
      <c r="I110" s="292" t="s">
        <v>652</v>
      </c>
      <c r="J110" s="292">
        <v>50</v>
      </c>
      <c r="K110" s="303"/>
    </row>
    <row r="111" spans="2:11" ht="15" customHeight="1">
      <c r="B111" s="312"/>
      <c r="C111" s="292" t="s">
        <v>54</v>
      </c>
      <c r="D111" s="292"/>
      <c r="E111" s="292"/>
      <c r="F111" s="311" t="s">
        <v>650</v>
      </c>
      <c r="G111" s="292"/>
      <c r="H111" s="292" t="s">
        <v>690</v>
      </c>
      <c r="I111" s="292" t="s">
        <v>652</v>
      </c>
      <c r="J111" s="292">
        <v>20</v>
      </c>
      <c r="K111" s="303"/>
    </row>
    <row r="112" spans="2:11" ht="15" customHeight="1">
      <c r="B112" s="312"/>
      <c r="C112" s="292" t="s">
        <v>691</v>
      </c>
      <c r="D112" s="292"/>
      <c r="E112" s="292"/>
      <c r="F112" s="311" t="s">
        <v>650</v>
      </c>
      <c r="G112" s="292"/>
      <c r="H112" s="292" t="s">
        <v>692</v>
      </c>
      <c r="I112" s="292" t="s">
        <v>652</v>
      </c>
      <c r="J112" s="292">
        <v>120</v>
      </c>
      <c r="K112" s="303"/>
    </row>
    <row r="113" spans="2:11" ht="15" customHeight="1">
      <c r="B113" s="312"/>
      <c r="C113" s="292" t="s">
        <v>39</v>
      </c>
      <c r="D113" s="292"/>
      <c r="E113" s="292"/>
      <c r="F113" s="311" t="s">
        <v>650</v>
      </c>
      <c r="G113" s="292"/>
      <c r="H113" s="292" t="s">
        <v>693</v>
      </c>
      <c r="I113" s="292" t="s">
        <v>684</v>
      </c>
      <c r="J113" s="292"/>
      <c r="K113" s="303"/>
    </row>
    <row r="114" spans="2:11" ht="15" customHeight="1">
      <c r="B114" s="312"/>
      <c r="C114" s="292" t="s">
        <v>49</v>
      </c>
      <c r="D114" s="292"/>
      <c r="E114" s="292"/>
      <c r="F114" s="311" t="s">
        <v>650</v>
      </c>
      <c r="G114" s="292"/>
      <c r="H114" s="292" t="s">
        <v>694</v>
      </c>
      <c r="I114" s="292" t="s">
        <v>684</v>
      </c>
      <c r="J114" s="292"/>
      <c r="K114" s="303"/>
    </row>
    <row r="115" spans="2:11" ht="15" customHeight="1">
      <c r="B115" s="312"/>
      <c r="C115" s="292" t="s">
        <v>58</v>
      </c>
      <c r="D115" s="292"/>
      <c r="E115" s="292"/>
      <c r="F115" s="311" t="s">
        <v>650</v>
      </c>
      <c r="G115" s="292"/>
      <c r="H115" s="292" t="s">
        <v>695</v>
      </c>
      <c r="I115" s="292" t="s">
        <v>696</v>
      </c>
      <c r="J115" s="292"/>
      <c r="K115" s="303"/>
    </row>
    <row r="116" spans="2:11" ht="15" customHeight="1">
      <c r="B116" s="315"/>
      <c r="C116" s="321"/>
      <c r="D116" s="321"/>
      <c r="E116" s="321"/>
      <c r="F116" s="321"/>
      <c r="G116" s="321"/>
      <c r="H116" s="321"/>
      <c r="I116" s="321"/>
      <c r="J116" s="321"/>
      <c r="K116" s="317"/>
    </row>
    <row r="117" spans="2:11" ht="18.75" customHeight="1">
      <c r="B117" s="322"/>
      <c r="C117" s="288"/>
      <c r="D117" s="288"/>
      <c r="E117" s="288"/>
      <c r="F117" s="323"/>
      <c r="G117" s="288"/>
      <c r="H117" s="288"/>
      <c r="I117" s="288"/>
      <c r="J117" s="288"/>
      <c r="K117" s="322"/>
    </row>
    <row r="118" spans="2:11" ht="18.75" customHeight="1"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</row>
    <row r="119" spans="2:11" ht="7.5" customHeight="1">
      <c r="B119" s="324"/>
      <c r="C119" s="325"/>
      <c r="D119" s="325"/>
      <c r="E119" s="325"/>
      <c r="F119" s="325"/>
      <c r="G119" s="325"/>
      <c r="H119" s="325"/>
      <c r="I119" s="325"/>
      <c r="J119" s="325"/>
      <c r="K119" s="326"/>
    </row>
    <row r="120" spans="2:11" ht="45" customHeight="1">
      <c r="B120" s="327"/>
      <c r="C120" s="412" t="s">
        <v>697</v>
      </c>
      <c r="D120" s="412"/>
      <c r="E120" s="412"/>
      <c r="F120" s="412"/>
      <c r="G120" s="412"/>
      <c r="H120" s="412"/>
      <c r="I120" s="412"/>
      <c r="J120" s="412"/>
      <c r="K120" s="328"/>
    </row>
    <row r="121" spans="2:11" ht="17.25" customHeight="1">
      <c r="B121" s="329"/>
      <c r="C121" s="304" t="s">
        <v>644</v>
      </c>
      <c r="D121" s="304"/>
      <c r="E121" s="304"/>
      <c r="F121" s="304" t="s">
        <v>645</v>
      </c>
      <c r="G121" s="305"/>
      <c r="H121" s="304" t="s">
        <v>149</v>
      </c>
      <c r="I121" s="304" t="s">
        <v>58</v>
      </c>
      <c r="J121" s="304" t="s">
        <v>646</v>
      </c>
      <c r="K121" s="330"/>
    </row>
    <row r="122" spans="2:11" ht="17.25" customHeight="1">
      <c r="B122" s="329"/>
      <c r="C122" s="306" t="s">
        <v>647</v>
      </c>
      <c r="D122" s="306"/>
      <c r="E122" s="306"/>
      <c r="F122" s="307" t="s">
        <v>648</v>
      </c>
      <c r="G122" s="308"/>
      <c r="H122" s="306"/>
      <c r="I122" s="306"/>
      <c r="J122" s="306" t="s">
        <v>649</v>
      </c>
      <c r="K122" s="330"/>
    </row>
    <row r="123" spans="2:11" ht="5.25" customHeight="1">
      <c r="B123" s="331"/>
      <c r="C123" s="309"/>
      <c r="D123" s="309"/>
      <c r="E123" s="309"/>
      <c r="F123" s="309"/>
      <c r="G123" s="292"/>
      <c r="H123" s="309"/>
      <c r="I123" s="309"/>
      <c r="J123" s="309"/>
      <c r="K123" s="332"/>
    </row>
    <row r="124" spans="2:11" ht="15" customHeight="1">
      <c r="B124" s="331"/>
      <c r="C124" s="292" t="s">
        <v>653</v>
      </c>
      <c r="D124" s="309"/>
      <c r="E124" s="309"/>
      <c r="F124" s="311" t="s">
        <v>650</v>
      </c>
      <c r="G124" s="292"/>
      <c r="H124" s="292" t="s">
        <v>689</v>
      </c>
      <c r="I124" s="292" t="s">
        <v>652</v>
      </c>
      <c r="J124" s="292">
        <v>120</v>
      </c>
      <c r="K124" s="333"/>
    </row>
    <row r="125" spans="2:11" ht="15" customHeight="1">
      <c r="B125" s="331"/>
      <c r="C125" s="292" t="s">
        <v>698</v>
      </c>
      <c r="D125" s="292"/>
      <c r="E125" s="292"/>
      <c r="F125" s="311" t="s">
        <v>650</v>
      </c>
      <c r="G125" s="292"/>
      <c r="H125" s="292" t="s">
        <v>699</v>
      </c>
      <c r="I125" s="292" t="s">
        <v>652</v>
      </c>
      <c r="J125" s="292" t="s">
        <v>700</v>
      </c>
      <c r="K125" s="333"/>
    </row>
    <row r="126" spans="2:11" ht="15" customHeight="1">
      <c r="B126" s="331"/>
      <c r="C126" s="292" t="s">
        <v>86</v>
      </c>
      <c r="D126" s="292"/>
      <c r="E126" s="292"/>
      <c r="F126" s="311" t="s">
        <v>650</v>
      </c>
      <c r="G126" s="292"/>
      <c r="H126" s="292" t="s">
        <v>701</v>
      </c>
      <c r="I126" s="292" t="s">
        <v>652</v>
      </c>
      <c r="J126" s="292" t="s">
        <v>700</v>
      </c>
      <c r="K126" s="333"/>
    </row>
    <row r="127" spans="2:11" ht="15" customHeight="1">
      <c r="B127" s="331"/>
      <c r="C127" s="292" t="s">
        <v>661</v>
      </c>
      <c r="D127" s="292"/>
      <c r="E127" s="292"/>
      <c r="F127" s="311" t="s">
        <v>656</v>
      </c>
      <c r="G127" s="292"/>
      <c r="H127" s="292" t="s">
        <v>662</v>
      </c>
      <c r="I127" s="292" t="s">
        <v>652</v>
      </c>
      <c r="J127" s="292">
        <v>15</v>
      </c>
      <c r="K127" s="333"/>
    </row>
    <row r="128" spans="2:11" ht="15" customHeight="1">
      <c r="B128" s="331"/>
      <c r="C128" s="313" t="s">
        <v>663</v>
      </c>
      <c r="D128" s="313"/>
      <c r="E128" s="313"/>
      <c r="F128" s="314" t="s">
        <v>656</v>
      </c>
      <c r="G128" s="313"/>
      <c r="H128" s="313" t="s">
        <v>664</v>
      </c>
      <c r="I128" s="313" t="s">
        <v>652</v>
      </c>
      <c r="J128" s="313">
        <v>15</v>
      </c>
      <c r="K128" s="333"/>
    </row>
    <row r="129" spans="2:11" ht="15" customHeight="1">
      <c r="B129" s="331"/>
      <c r="C129" s="313" t="s">
        <v>665</v>
      </c>
      <c r="D129" s="313"/>
      <c r="E129" s="313"/>
      <c r="F129" s="314" t="s">
        <v>656</v>
      </c>
      <c r="G129" s="313"/>
      <c r="H129" s="313" t="s">
        <v>666</v>
      </c>
      <c r="I129" s="313" t="s">
        <v>652</v>
      </c>
      <c r="J129" s="313">
        <v>20</v>
      </c>
      <c r="K129" s="333"/>
    </row>
    <row r="130" spans="2:11" ht="15" customHeight="1">
      <c r="B130" s="331"/>
      <c r="C130" s="313" t="s">
        <v>667</v>
      </c>
      <c r="D130" s="313"/>
      <c r="E130" s="313"/>
      <c r="F130" s="314" t="s">
        <v>656</v>
      </c>
      <c r="G130" s="313"/>
      <c r="H130" s="313" t="s">
        <v>668</v>
      </c>
      <c r="I130" s="313" t="s">
        <v>652</v>
      </c>
      <c r="J130" s="313">
        <v>20</v>
      </c>
      <c r="K130" s="333"/>
    </row>
    <row r="131" spans="2:11" ht="15" customHeight="1">
      <c r="B131" s="331"/>
      <c r="C131" s="292" t="s">
        <v>655</v>
      </c>
      <c r="D131" s="292"/>
      <c r="E131" s="292"/>
      <c r="F131" s="311" t="s">
        <v>656</v>
      </c>
      <c r="G131" s="292"/>
      <c r="H131" s="292" t="s">
        <v>689</v>
      </c>
      <c r="I131" s="292" t="s">
        <v>652</v>
      </c>
      <c r="J131" s="292">
        <v>50</v>
      </c>
      <c r="K131" s="333"/>
    </row>
    <row r="132" spans="2:11" ht="15" customHeight="1">
      <c r="B132" s="331"/>
      <c r="C132" s="292" t="s">
        <v>669</v>
      </c>
      <c r="D132" s="292"/>
      <c r="E132" s="292"/>
      <c r="F132" s="311" t="s">
        <v>656</v>
      </c>
      <c r="G132" s="292"/>
      <c r="H132" s="292" t="s">
        <v>689</v>
      </c>
      <c r="I132" s="292" t="s">
        <v>652</v>
      </c>
      <c r="J132" s="292">
        <v>50</v>
      </c>
      <c r="K132" s="333"/>
    </row>
    <row r="133" spans="2:11" ht="15" customHeight="1">
      <c r="B133" s="331"/>
      <c r="C133" s="292" t="s">
        <v>675</v>
      </c>
      <c r="D133" s="292"/>
      <c r="E133" s="292"/>
      <c r="F133" s="311" t="s">
        <v>656</v>
      </c>
      <c r="G133" s="292"/>
      <c r="H133" s="292" t="s">
        <v>689</v>
      </c>
      <c r="I133" s="292" t="s">
        <v>652</v>
      </c>
      <c r="J133" s="292">
        <v>50</v>
      </c>
      <c r="K133" s="333"/>
    </row>
    <row r="134" spans="2:11" ht="15" customHeight="1">
      <c r="B134" s="331"/>
      <c r="C134" s="292" t="s">
        <v>677</v>
      </c>
      <c r="D134" s="292"/>
      <c r="E134" s="292"/>
      <c r="F134" s="311" t="s">
        <v>656</v>
      </c>
      <c r="G134" s="292"/>
      <c r="H134" s="292" t="s">
        <v>689</v>
      </c>
      <c r="I134" s="292" t="s">
        <v>652</v>
      </c>
      <c r="J134" s="292">
        <v>50</v>
      </c>
      <c r="K134" s="333"/>
    </row>
    <row r="135" spans="2:11" ht="15" customHeight="1">
      <c r="B135" s="331"/>
      <c r="C135" s="292" t="s">
        <v>155</v>
      </c>
      <c r="D135" s="292"/>
      <c r="E135" s="292"/>
      <c r="F135" s="311" t="s">
        <v>656</v>
      </c>
      <c r="G135" s="292"/>
      <c r="H135" s="292" t="s">
        <v>702</v>
      </c>
      <c r="I135" s="292" t="s">
        <v>652</v>
      </c>
      <c r="J135" s="292">
        <v>255</v>
      </c>
      <c r="K135" s="333"/>
    </row>
    <row r="136" spans="2:11" ht="15" customHeight="1">
      <c r="B136" s="331"/>
      <c r="C136" s="292" t="s">
        <v>679</v>
      </c>
      <c r="D136" s="292"/>
      <c r="E136" s="292"/>
      <c r="F136" s="311" t="s">
        <v>650</v>
      </c>
      <c r="G136" s="292"/>
      <c r="H136" s="292" t="s">
        <v>703</v>
      </c>
      <c r="I136" s="292" t="s">
        <v>681</v>
      </c>
      <c r="J136" s="292"/>
      <c r="K136" s="333"/>
    </row>
    <row r="137" spans="2:11" ht="15" customHeight="1">
      <c r="B137" s="331"/>
      <c r="C137" s="292" t="s">
        <v>682</v>
      </c>
      <c r="D137" s="292"/>
      <c r="E137" s="292"/>
      <c r="F137" s="311" t="s">
        <v>650</v>
      </c>
      <c r="G137" s="292"/>
      <c r="H137" s="292" t="s">
        <v>704</v>
      </c>
      <c r="I137" s="292" t="s">
        <v>684</v>
      </c>
      <c r="J137" s="292"/>
      <c r="K137" s="333"/>
    </row>
    <row r="138" spans="2:11" ht="15" customHeight="1">
      <c r="B138" s="331"/>
      <c r="C138" s="292" t="s">
        <v>685</v>
      </c>
      <c r="D138" s="292"/>
      <c r="E138" s="292"/>
      <c r="F138" s="311" t="s">
        <v>650</v>
      </c>
      <c r="G138" s="292"/>
      <c r="H138" s="292" t="s">
        <v>685</v>
      </c>
      <c r="I138" s="292" t="s">
        <v>684</v>
      </c>
      <c r="J138" s="292"/>
      <c r="K138" s="333"/>
    </row>
    <row r="139" spans="2:11" ht="15" customHeight="1">
      <c r="B139" s="331"/>
      <c r="C139" s="292" t="s">
        <v>39</v>
      </c>
      <c r="D139" s="292"/>
      <c r="E139" s="292"/>
      <c r="F139" s="311" t="s">
        <v>650</v>
      </c>
      <c r="G139" s="292"/>
      <c r="H139" s="292" t="s">
        <v>705</v>
      </c>
      <c r="I139" s="292" t="s">
        <v>684</v>
      </c>
      <c r="J139" s="292"/>
      <c r="K139" s="333"/>
    </row>
    <row r="140" spans="2:11" ht="15" customHeight="1">
      <c r="B140" s="331"/>
      <c r="C140" s="292" t="s">
        <v>706</v>
      </c>
      <c r="D140" s="292"/>
      <c r="E140" s="292"/>
      <c r="F140" s="311" t="s">
        <v>650</v>
      </c>
      <c r="G140" s="292"/>
      <c r="H140" s="292" t="s">
        <v>707</v>
      </c>
      <c r="I140" s="292" t="s">
        <v>684</v>
      </c>
      <c r="J140" s="292"/>
      <c r="K140" s="333"/>
    </row>
    <row r="141" spans="2:11" ht="15" customHeight="1">
      <c r="B141" s="334"/>
      <c r="C141" s="335"/>
      <c r="D141" s="335"/>
      <c r="E141" s="335"/>
      <c r="F141" s="335"/>
      <c r="G141" s="335"/>
      <c r="H141" s="335"/>
      <c r="I141" s="335"/>
      <c r="J141" s="335"/>
      <c r="K141" s="336"/>
    </row>
    <row r="142" spans="2:11" ht="18.75" customHeight="1">
      <c r="B142" s="288"/>
      <c r="C142" s="288"/>
      <c r="D142" s="288"/>
      <c r="E142" s="288"/>
      <c r="F142" s="323"/>
      <c r="G142" s="288"/>
      <c r="H142" s="288"/>
      <c r="I142" s="288"/>
      <c r="J142" s="288"/>
      <c r="K142" s="288"/>
    </row>
    <row r="143" spans="2:11" ht="18.75" customHeight="1">
      <c r="B143" s="298"/>
      <c r="C143" s="298"/>
      <c r="D143" s="298"/>
      <c r="E143" s="298"/>
      <c r="F143" s="298"/>
      <c r="G143" s="298"/>
      <c r="H143" s="298"/>
      <c r="I143" s="298"/>
      <c r="J143" s="298"/>
      <c r="K143" s="298"/>
    </row>
    <row r="144" spans="2:11" ht="7.5" customHeight="1">
      <c r="B144" s="299"/>
      <c r="C144" s="300"/>
      <c r="D144" s="300"/>
      <c r="E144" s="300"/>
      <c r="F144" s="300"/>
      <c r="G144" s="300"/>
      <c r="H144" s="300"/>
      <c r="I144" s="300"/>
      <c r="J144" s="300"/>
      <c r="K144" s="301"/>
    </row>
    <row r="145" spans="2:11" ht="45" customHeight="1">
      <c r="B145" s="302"/>
      <c r="C145" s="411" t="s">
        <v>708</v>
      </c>
      <c r="D145" s="411"/>
      <c r="E145" s="411"/>
      <c r="F145" s="411"/>
      <c r="G145" s="411"/>
      <c r="H145" s="411"/>
      <c r="I145" s="411"/>
      <c r="J145" s="411"/>
      <c r="K145" s="303"/>
    </row>
    <row r="146" spans="2:11" ht="17.25" customHeight="1">
      <c r="B146" s="302"/>
      <c r="C146" s="304" t="s">
        <v>644</v>
      </c>
      <c r="D146" s="304"/>
      <c r="E146" s="304"/>
      <c r="F146" s="304" t="s">
        <v>645</v>
      </c>
      <c r="G146" s="305"/>
      <c r="H146" s="304" t="s">
        <v>149</v>
      </c>
      <c r="I146" s="304" t="s">
        <v>58</v>
      </c>
      <c r="J146" s="304" t="s">
        <v>646</v>
      </c>
      <c r="K146" s="303"/>
    </row>
    <row r="147" spans="2:11" ht="17.25" customHeight="1">
      <c r="B147" s="302"/>
      <c r="C147" s="306" t="s">
        <v>647</v>
      </c>
      <c r="D147" s="306"/>
      <c r="E147" s="306"/>
      <c r="F147" s="307" t="s">
        <v>648</v>
      </c>
      <c r="G147" s="308"/>
      <c r="H147" s="306"/>
      <c r="I147" s="306"/>
      <c r="J147" s="306" t="s">
        <v>649</v>
      </c>
      <c r="K147" s="303"/>
    </row>
    <row r="148" spans="2:11" ht="5.25" customHeight="1">
      <c r="B148" s="312"/>
      <c r="C148" s="309"/>
      <c r="D148" s="309"/>
      <c r="E148" s="309"/>
      <c r="F148" s="309"/>
      <c r="G148" s="310"/>
      <c r="H148" s="309"/>
      <c r="I148" s="309"/>
      <c r="J148" s="309"/>
      <c r="K148" s="333"/>
    </row>
    <row r="149" spans="2:11" ht="15" customHeight="1">
      <c r="B149" s="312"/>
      <c r="C149" s="337" t="s">
        <v>653</v>
      </c>
      <c r="D149" s="292"/>
      <c r="E149" s="292"/>
      <c r="F149" s="338" t="s">
        <v>650</v>
      </c>
      <c r="G149" s="292"/>
      <c r="H149" s="337" t="s">
        <v>689</v>
      </c>
      <c r="I149" s="337" t="s">
        <v>652</v>
      </c>
      <c r="J149" s="337">
        <v>120</v>
      </c>
      <c r="K149" s="333"/>
    </row>
    <row r="150" spans="2:11" ht="15" customHeight="1">
      <c r="B150" s="312"/>
      <c r="C150" s="337" t="s">
        <v>698</v>
      </c>
      <c r="D150" s="292"/>
      <c r="E150" s="292"/>
      <c r="F150" s="338" t="s">
        <v>650</v>
      </c>
      <c r="G150" s="292"/>
      <c r="H150" s="337" t="s">
        <v>709</v>
      </c>
      <c r="I150" s="337" t="s">
        <v>652</v>
      </c>
      <c r="J150" s="337" t="s">
        <v>700</v>
      </c>
      <c r="K150" s="333"/>
    </row>
    <row r="151" spans="2:11" ht="15" customHeight="1">
      <c r="B151" s="312"/>
      <c r="C151" s="337" t="s">
        <v>86</v>
      </c>
      <c r="D151" s="292"/>
      <c r="E151" s="292"/>
      <c r="F151" s="338" t="s">
        <v>650</v>
      </c>
      <c r="G151" s="292"/>
      <c r="H151" s="337" t="s">
        <v>710</v>
      </c>
      <c r="I151" s="337" t="s">
        <v>652</v>
      </c>
      <c r="J151" s="337" t="s">
        <v>700</v>
      </c>
      <c r="K151" s="333"/>
    </row>
    <row r="152" spans="2:11" ht="15" customHeight="1">
      <c r="B152" s="312"/>
      <c r="C152" s="337" t="s">
        <v>655</v>
      </c>
      <c r="D152" s="292"/>
      <c r="E152" s="292"/>
      <c r="F152" s="338" t="s">
        <v>656</v>
      </c>
      <c r="G152" s="292"/>
      <c r="H152" s="337" t="s">
        <v>689</v>
      </c>
      <c r="I152" s="337" t="s">
        <v>652</v>
      </c>
      <c r="J152" s="337">
        <v>50</v>
      </c>
      <c r="K152" s="333"/>
    </row>
    <row r="153" spans="2:11" ht="15" customHeight="1">
      <c r="B153" s="312"/>
      <c r="C153" s="337" t="s">
        <v>658</v>
      </c>
      <c r="D153" s="292"/>
      <c r="E153" s="292"/>
      <c r="F153" s="338" t="s">
        <v>650</v>
      </c>
      <c r="G153" s="292"/>
      <c r="H153" s="337" t="s">
        <v>689</v>
      </c>
      <c r="I153" s="337" t="s">
        <v>660</v>
      </c>
      <c r="J153" s="337"/>
      <c r="K153" s="333"/>
    </row>
    <row r="154" spans="2:11" ht="15" customHeight="1">
      <c r="B154" s="312"/>
      <c r="C154" s="337" t="s">
        <v>669</v>
      </c>
      <c r="D154" s="292"/>
      <c r="E154" s="292"/>
      <c r="F154" s="338" t="s">
        <v>656</v>
      </c>
      <c r="G154" s="292"/>
      <c r="H154" s="337" t="s">
        <v>689</v>
      </c>
      <c r="I154" s="337" t="s">
        <v>652</v>
      </c>
      <c r="J154" s="337">
        <v>50</v>
      </c>
      <c r="K154" s="333"/>
    </row>
    <row r="155" spans="2:11" ht="15" customHeight="1">
      <c r="B155" s="312"/>
      <c r="C155" s="337" t="s">
        <v>677</v>
      </c>
      <c r="D155" s="292"/>
      <c r="E155" s="292"/>
      <c r="F155" s="338" t="s">
        <v>656</v>
      </c>
      <c r="G155" s="292"/>
      <c r="H155" s="337" t="s">
        <v>689</v>
      </c>
      <c r="I155" s="337" t="s">
        <v>652</v>
      </c>
      <c r="J155" s="337">
        <v>50</v>
      </c>
      <c r="K155" s="333"/>
    </row>
    <row r="156" spans="2:11" ht="15" customHeight="1">
      <c r="B156" s="312"/>
      <c r="C156" s="337" t="s">
        <v>675</v>
      </c>
      <c r="D156" s="292"/>
      <c r="E156" s="292"/>
      <c r="F156" s="338" t="s">
        <v>656</v>
      </c>
      <c r="G156" s="292"/>
      <c r="H156" s="337" t="s">
        <v>689</v>
      </c>
      <c r="I156" s="337" t="s">
        <v>652</v>
      </c>
      <c r="J156" s="337">
        <v>50</v>
      </c>
      <c r="K156" s="333"/>
    </row>
    <row r="157" spans="2:11" ht="15" customHeight="1">
      <c r="B157" s="312"/>
      <c r="C157" s="337" t="s">
        <v>129</v>
      </c>
      <c r="D157" s="292"/>
      <c r="E157" s="292"/>
      <c r="F157" s="338" t="s">
        <v>650</v>
      </c>
      <c r="G157" s="292"/>
      <c r="H157" s="337" t="s">
        <v>711</v>
      </c>
      <c r="I157" s="337" t="s">
        <v>652</v>
      </c>
      <c r="J157" s="337" t="s">
        <v>712</v>
      </c>
      <c r="K157" s="333"/>
    </row>
    <row r="158" spans="2:11" ht="15" customHeight="1">
      <c r="B158" s="312"/>
      <c r="C158" s="337" t="s">
        <v>713</v>
      </c>
      <c r="D158" s="292"/>
      <c r="E158" s="292"/>
      <c r="F158" s="338" t="s">
        <v>650</v>
      </c>
      <c r="G158" s="292"/>
      <c r="H158" s="337" t="s">
        <v>714</v>
      </c>
      <c r="I158" s="337" t="s">
        <v>684</v>
      </c>
      <c r="J158" s="337"/>
      <c r="K158" s="333"/>
    </row>
    <row r="159" spans="2:11" ht="15" customHeight="1">
      <c r="B159" s="339"/>
      <c r="C159" s="321"/>
      <c r="D159" s="321"/>
      <c r="E159" s="321"/>
      <c r="F159" s="321"/>
      <c r="G159" s="321"/>
      <c r="H159" s="321"/>
      <c r="I159" s="321"/>
      <c r="J159" s="321"/>
      <c r="K159" s="340"/>
    </row>
    <row r="160" spans="2:11" ht="18.75" customHeight="1">
      <c r="B160" s="288"/>
      <c r="C160" s="292"/>
      <c r="D160" s="292"/>
      <c r="E160" s="292"/>
      <c r="F160" s="311"/>
      <c r="G160" s="292"/>
      <c r="H160" s="292"/>
      <c r="I160" s="292"/>
      <c r="J160" s="292"/>
      <c r="K160" s="288"/>
    </row>
    <row r="161" spans="2:11" ht="18.75" customHeight="1">
      <c r="B161" s="288"/>
      <c r="C161" s="292"/>
      <c r="D161" s="292"/>
      <c r="E161" s="292"/>
      <c r="F161" s="311"/>
      <c r="G161" s="292"/>
      <c r="H161" s="292"/>
      <c r="I161" s="292"/>
      <c r="J161" s="292"/>
      <c r="K161" s="288"/>
    </row>
    <row r="162" spans="2:11" ht="18.75" customHeight="1">
      <c r="B162" s="288"/>
      <c r="C162" s="292"/>
      <c r="D162" s="292"/>
      <c r="E162" s="292"/>
      <c r="F162" s="311"/>
      <c r="G162" s="292"/>
      <c r="H162" s="292"/>
      <c r="I162" s="292"/>
      <c r="J162" s="292"/>
      <c r="K162" s="288"/>
    </row>
    <row r="163" spans="2:11" ht="18.75" customHeight="1">
      <c r="B163" s="288"/>
      <c r="C163" s="292"/>
      <c r="D163" s="292"/>
      <c r="E163" s="292"/>
      <c r="F163" s="311"/>
      <c r="G163" s="292"/>
      <c r="H163" s="292"/>
      <c r="I163" s="292"/>
      <c r="J163" s="292"/>
      <c r="K163" s="288"/>
    </row>
    <row r="164" spans="2:11" ht="18.75" customHeight="1">
      <c r="B164" s="288"/>
      <c r="C164" s="292"/>
      <c r="D164" s="292"/>
      <c r="E164" s="292"/>
      <c r="F164" s="311"/>
      <c r="G164" s="292"/>
      <c r="H164" s="292"/>
      <c r="I164" s="292"/>
      <c r="J164" s="292"/>
      <c r="K164" s="288"/>
    </row>
    <row r="165" spans="2:11" ht="18.75" customHeight="1">
      <c r="B165" s="288"/>
      <c r="C165" s="292"/>
      <c r="D165" s="292"/>
      <c r="E165" s="292"/>
      <c r="F165" s="311"/>
      <c r="G165" s="292"/>
      <c r="H165" s="292"/>
      <c r="I165" s="292"/>
      <c r="J165" s="292"/>
      <c r="K165" s="288"/>
    </row>
    <row r="166" spans="2:11" ht="18.75" customHeight="1">
      <c r="B166" s="288"/>
      <c r="C166" s="292"/>
      <c r="D166" s="292"/>
      <c r="E166" s="292"/>
      <c r="F166" s="311"/>
      <c r="G166" s="292"/>
      <c r="H166" s="292"/>
      <c r="I166" s="292"/>
      <c r="J166" s="292"/>
      <c r="K166" s="288"/>
    </row>
    <row r="167" spans="2:11" ht="18.75" customHeight="1">
      <c r="B167" s="298"/>
      <c r="C167" s="298"/>
      <c r="D167" s="298"/>
      <c r="E167" s="298"/>
      <c r="F167" s="298"/>
      <c r="G167" s="298"/>
      <c r="H167" s="298"/>
      <c r="I167" s="298"/>
      <c r="J167" s="298"/>
      <c r="K167" s="298"/>
    </row>
    <row r="168" spans="2:11" ht="7.5" customHeight="1">
      <c r="B168" s="280"/>
      <c r="C168" s="281"/>
      <c r="D168" s="281"/>
      <c r="E168" s="281"/>
      <c r="F168" s="281"/>
      <c r="G168" s="281"/>
      <c r="H168" s="281"/>
      <c r="I168" s="281"/>
      <c r="J168" s="281"/>
      <c r="K168" s="282"/>
    </row>
    <row r="169" spans="2:11" ht="45" customHeight="1">
      <c r="B169" s="283"/>
      <c r="C169" s="412" t="s">
        <v>715</v>
      </c>
      <c r="D169" s="412"/>
      <c r="E169" s="412"/>
      <c r="F169" s="412"/>
      <c r="G169" s="412"/>
      <c r="H169" s="412"/>
      <c r="I169" s="412"/>
      <c r="J169" s="412"/>
      <c r="K169" s="284"/>
    </row>
    <row r="170" spans="2:11" ht="17.25" customHeight="1">
      <c r="B170" s="283"/>
      <c r="C170" s="304" t="s">
        <v>644</v>
      </c>
      <c r="D170" s="304"/>
      <c r="E170" s="304"/>
      <c r="F170" s="304" t="s">
        <v>645</v>
      </c>
      <c r="G170" s="341"/>
      <c r="H170" s="342" t="s">
        <v>149</v>
      </c>
      <c r="I170" s="342" t="s">
        <v>58</v>
      </c>
      <c r="J170" s="304" t="s">
        <v>646</v>
      </c>
      <c r="K170" s="284"/>
    </row>
    <row r="171" spans="2:11" ht="17.25" customHeight="1">
      <c r="B171" s="285"/>
      <c r="C171" s="306" t="s">
        <v>647</v>
      </c>
      <c r="D171" s="306"/>
      <c r="E171" s="306"/>
      <c r="F171" s="307" t="s">
        <v>648</v>
      </c>
      <c r="G171" s="343"/>
      <c r="H171" s="344"/>
      <c r="I171" s="344"/>
      <c r="J171" s="306" t="s">
        <v>649</v>
      </c>
      <c r="K171" s="286"/>
    </row>
    <row r="172" spans="2:11" ht="5.25" customHeight="1">
      <c r="B172" s="312"/>
      <c r="C172" s="309"/>
      <c r="D172" s="309"/>
      <c r="E172" s="309"/>
      <c r="F172" s="309"/>
      <c r="G172" s="310"/>
      <c r="H172" s="309"/>
      <c r="I172" s="309"/>
      <c r="J172" s="309"/>
      <c r="K172" s="333"/>
    </row>
    <row r="173" spans="2:11" ht="15" customHeight="1">
      <c r="B173" s="312"/>
      <c r="C173" s="292" t="s">
        <v>653</v>
      </c>
      <c r="D173" s="292"/>
      <c r="E173" s="292"/>
      <c r="F173" s="311" t="s">
        <v>650</v>
      </c>
      <c r="G173" s="292"/>
      <c r="H173" s="292" t="s">
        <v>689</v>
      </c>
      <c r="I173" s="292" t="s">
        <v>652</v>
      </c>
      <c r="J173" s="292">
        <v>120</v>
      </c>
      <c r="K173" s="333"/>
    </row>
    <row r="174" spans="2:11" ht="15" customHeight="1">
      <c r="B174" s="312"/>
      <c r="C174" s="292" t="s">
        <v>698</v>
      </c>
      <c r="D174" s="292"/>
      <c r="E174" s="292"/>
      <c r="F174" s="311" t="s">
        <v>650</v>
      </c>
      <c r="G174" s="292"/>
      <c r="H174" s="292" t="s">
        <v>699</v>
      </c>
      <c r="I174" s="292" t="s">
        <v>652</v>
      </c>
      <c r="J174" s="292" t="s">
        <v>700</v>
      </c>
      <c r="K174" s="333"/>
    </row>
    <row r="175" spans="2:11" ht="15" customHeight="1">
      <c r="B175" s="312"/>
      <c r="C175" s="292" t="s">
        <v>86</v>
      </c>
      <c r="D175" s="292"/>
      <c r="E175" s="292"/>
      <c r="F175" s="311" t="s">
        <v>650</v>
      </c>
      <c r="G175" s="292"/>
      <c r="H175" s="292" t="s">
        <v>716</v>
      </c>
      <c r="I175" s="292" t="s">
        <v>652</v>
      </c>
      <c r="J175" s="292" t="s">
        <v>700</v>
      </c>
      <c r="K175" s="333"/>
    </row>
    <row r="176" spans="2:11" ht="15" customHeight="1">
      <c r="B176" s="312"/>
      <c r="C176" s="292" t="s">
        <v>655</v>
      </c>
      <c r="D176" s="292"/>
      <c r="E176" s="292"/>
      <c r="F176" s="311" t="s">
        <v>656</v>
      </c>
      <c r="G176" s="292"/>
      <c r="H176" s="292" t="s">
        <v>716</v>
      </c>
      <c r="I176" s="292" t="s">
        <v>652</v>
      </c>
      <c r="J176" s="292">
        <v>50</v>
      </c>
      <c r="K176" s="333"/>
    </row>
    <row r="177" spans="2:11" ht="15" customHeight="1">
      <c r="B177" s="312"/>
      <c r="C177" s="292" t="s">
        <v>658</v>
      </c>
      <c r="D177" s="292"/>
      <c r="E177" s="292"/>
      <c r="F177" s="311" t="s">
        <v>650</v>
      </c>
      <c r="G177" s="292"/>
      <c r="H177" s="292" t="s">
        <v>716</v>
      </c>
      <c r="I177" s="292" t="s">
        <v>660</v>
      </c>
      <c r="J177" s="292"/>
      <c r="K177" s="333"/>
    </row>
    <row r="178" spans="2:11" ht="15" customHeight="1">
      <c r="B178" s="312"/>
      <c r="C178" s="292" t="s">
        <v>669</v>
      </c>
      <c r="D178" s="292"/>
      <c r="E178" s="292"/>
      <c r="F178" s="311" t="s">
        <v>656</v>
      </c>
      <c r="G178" s="292"/>
      <c r="H178" s="292" t="s">
        <v>716</v>
      </c>
      <c r="I178" s="292" t="s">
        <v>652</v>
      </c>
      <c r="J178" s="292">
        <v>50</v>
      </c>
      <c r="K178" s="333"/>
    </row>
    <row r="179" spans="2:11" ht="15" customHeight="1">
      <c r="B179" s="312"/>
      <c r="C179" s="292" t="s">
        <v>677</v>
      </c>
      <c r="D179" s="292"/>
      <c r="E179" s="292"/>
      <c r="F179" s="311" t="s">
        <v>656</v>
      </c>
      <c r="G179" s="292"/>
      <c r="H179" s="292" t="s">
        <v>716</v>
      </c>
      <c r="I179" s="292" t="s">
        <v>652</v>
      </c>
      <c r="J179" s="292">
        <v>50</v>
      </c>
      <c r="K179" s="333"/>
    </row>
    <row r="180" spans="2:11" ht="15" customHeight="1">
      <c r="B180" s="312"/>
      <c r="C180" s="292" t="s">
        <v>675</v>
      </c>
      <c r="D180" s="292"/>
      <c r="E180" s="292"/>
      <c r="F180" s="311" t="s">
        <v>656</v>
      </c>
      <c r="G180" s="292"/>
      <c r="H180" s="292" t="s">
        <v>716</v>
      </c>
      <c r="I180" s="292" t="s">
        <v>652</v>
      </c>
      <c r="J180" s="292">
        <v>50</v>
      </c>
      <c r="K180" s="333"/>
    </row>
    <row r="181" spans="2:11" ht="15" customHeight="1">
      <c r="B181" s="312"/>
      <c r="C181" s="292" t="s">
        <v>148</v>
      </c>
      <c r="D181" s="292"/>
      <c r="E181" s="292"/>
      <c r="F181" s="311" t="s">
        <v>650</v>
      </c>
      <c r="G181" s="292"/>
      <c r="H181" s="292" t="s">
        <v>717</v>
      </c>
      <c r="I181" s="292" t="s">
        <v>718</v>
      </c>
      <c r="J181" s="292"/>
      <c r="K181" s="333"/>
    </row>
    <row r="182" spans="2:11" ht="15" customHeight="1">
      <c r="B182" s="312"/>
      <c r="C182" s="292" t="s">
        <v>58</v>
      </c>
      <c r="D182" s="292"/>
      <c r="E182" s="292"/>
      <c r="F182" s="311" t="s">
        <v>650</v>
      </c>
      <c r="G182" s="292"/>
      <c r="H182" s="292" t="s">
        <v>719</v>
      </c>
      <c r="I182" s="292" t="s">
        <v>720</v>
      </c>
      <c r="J182" s="292">
        <v>1</v>
      </c>
      <c r="K182" s="333"/>
    </row>
    <row r="183" spans="2:11" ht="15" customHeight="1">
      <c r="B183" s="312"/>
      <c r="C183" s="292" t="s">
        <v>54</v>
      </c>
      <c r="D183" s="292"/>
      <c r="E183" s="292"/>
      <c r="F183" s="311" t="s">
        <v>650</v>
      </c>
      <c r="G183" s="292"/>
      <c r="H183" s="292" t="s">
        <v>721</v>
      </c>
      <c r="I183" s="292" t="s">
        <v>652</v>
      </c>
      <c r="J183" s="292">
        <v>20</v>
      </c>
      <c r="K183" s="333"/>
    </row>
    <row r="184" spans="2:11" ht="15" customHeight="1">
      <c r="B184" s="312"/>
      <c r="C184" s="292" t="s">
        <v>149</v>
      </c>
      <c r="D184" s="292"/>
      <c r="E184" s="292"/>
      <c r="F184" s="311" t="s">
        <v>650</v>
      </c>
      <c r="G184" s="292"/>
      <c r="H184" s="292" t="s">
        <v>722</v>
      </c>
      <c r="I184" s="292" t="s">
        <v>652</v>
      </c>
      <c r="J184" s="292">
        <v>255</v>
      </c>
      <c r="K184" s="333"/>
    </row>
    <row r="185" spans="2:11" ht="15" customHeight="1">
      <c r="B185" s="312"/>
      <c r="C185" s="292" t="s">
        <v>150</v>
      </c>
      <c r="D185" s="292"/>
      <c r="E185" s="292"/>
      <c r="F185" s="311" t="s">
        <v>650</v>
      </c>
      <c r="G185" s="292"/>
      <c r="H185" s="292" t="s">
        <v>614</v>
      </c>
      <c r="I185" s="292" t="s">
        <v>652</v>
      </c>
      <c r="J185" s="292">
        <v>10</v>
      </c>
      <c r="K185" s="333"/>
    </row>
    <row r="186" spans="2:11" ht="15" customHeight="1">
      <c r="B186" s="312"/>
      <c r="C186" s="292" t="s">
        <v>151</v>
      </c>
      <c r="D186" s="292"/>
      <c r="E186" s="292"/>
      <c r="F186" s="311" t="s">
        <v>650</v>
      </c>
      <c r="G186" s="292"/>
      <c r="H186" s="292" t="s">
        <v>723</v>
      </c>
      <c r="I186" s="292" t="s">
        <v>684</v>
      </c>
      <c r="J186" s="292"/>
      <c r="K186" s="333"/>
    </row>
    <row r="187" spans="2:11" ht="15" customHeight="1">
      <c r="B187" s="312"/>
      <c r="C187" s="292" t="s">
        <v>724</v>
      </c>
      <c r="D187" s="292"/>
      <c r="E187" s="292"/>
      <c r="F187" s="311" t="s">
        <v>650</v>
      </c>
      <c r="G187" s="292"/>
      <c r="H187" s="292" t="s">
        <v>725</v>
      </c>
      <c r="I187" s="292" t="s">
        <v>684</v>
      </c>
      <c r="J187" s="292"/>
      <c r="K187" s="333"/>
    </row>
    <row r="188" spans="2:11" ht="15" customHeight="1">
      <c r="B188" s="312"/>
      <c r="C188" s="292" t="s">
        <v>713</v>
      </c>
      <c r="D188" s="292"/>
      <c r="E188" s="292"/>
      <c r="F188" s="311" t="s">
        <v>650</v>
      </c>
      <c r="G188" s="292"/>
      <c r="H188" s="292" t="s">
        <v>726</v>
      </c>
      <c r="I188" s="292" t="s">
        <v>684</v>
      </c>
      <c r="J188" s="292"/>
      <c r="K188" s="333"/>
    </row>
    <row r="189" spans="2:11" ht="15" customHeight="1">
      <c r="B189" s="312"/>
      <c r="C189" s="292" t="s">
        <v>154</v>
      </c>
      <c r="D189" s="292"/>
      <c r="E189" s="292"/>
      <c r="F189" s="311" t="s">
        <v>656</v>
      </c>
      <c r="G189" s="292"/>
      <c r="H189" s="292" t="s">
        <v>727</v>
      </c>
      <c r="I189" s="292" t="s">
        <v>652</v>
      </c>
      <c r="J189" s="292">
        <v>50</v>
      </c>
      <c r="K189" s="333"/>
    </row>
    <row r="190" spans="2:11" ht="15" customHeight="1">
      <c r="B190" s="312"/>
      <c r="C190" s="292" t="s">
        <v>728</v>
      </c>
      <c r="D190" s="292"/>
      <c r="E190" s="292"/>
      <c r="F190" s="311" t="s">
        <v>656</v>
      </c>
      <c r="G190" s="292"/>
      <c r="H190" s="292" t="s">
        <v>729</v>
      </c>
      <c r="I190" s="292" t="s">
        <v>730</v>
      </c>
      <c r="J190" s="292"/>
      <c r="K190" s="333"/>
    </row>
    <row r="191" spans="2:11" ht="15" customHeight="1">
      <c r="B191" s="312"/>
      <c r="C191" s="292" t="s">
        <v>731</v>
      </c>
      <c r="D191" s="292"/>
      <c r="E191" s="292"/>
      <c r="F191" s="311" t="s">
        <v>656</v>
      </c>
      <c r="G191" s="292"/>
      <c r="H191" s="292" t="s">
        <v>732</v>
      </c>
      <c r="I191" s="292" t="s">
        <v>730</v>
      </c>
      <c r="J191" s="292"/>
      <c r="K191" s="333"/>
    </row>
    <row r="192" spans="2:11" ht="15" customHeight="1">
      <c r="B192" s="312"/>
      <c r="C192" s="292" t="s">
        <v>733</v>
      </c>
      <c r="D192" s="292"/>
      <c r="E192" s="292"/>
      <c r="F192" s="311" t="s">
        <v>656</v>
      </c>
      <c r="G192" s="292"/>
      <c r="H192" s="292" t="s">
        <v>734</v>
      </c>
      <c r="I192" s="292" t="s">
        <v>730</v>
      </c>
      <c r="J192" s="292"/>
      <c r="K192" s="333"/>
    </row>
    <row r="193" spans="2:11" ht="15" customHeight="1">
      <c r="B193" s="312"/>
      <c r="C193" s="345" t="s">
        <v>735</v>
      </c>
      <c r="D193" s="292"/>
      <c r="E193" s="292"/>
      <c r="F193" s="311" t="s">
        <v>656</v>
      </c>
      <c r="G193" s="292"/>
      <c r="H193" s="292" t="s">
        <v>736</v>
      </c>
      <c r="I193" s="292" t="s">
        <v>737</v>
      </c>
      <c r="J193" s="346" t="s">
        <v>738</v>
      </c>
      <c r="K193" s="333"/>
    </row>
    <row r="194" spans="2:11" ht="15" customHeight="1">
      <c r="B194" s="312"/>
      <c r="C194" s="297" t="s">
        <v>43</v>
      </c>
      <c r="D194" s="292"/>
      <c r="E194" s="292"/>
      <c r="F194" s="311" t="s">
        <v>650</v>
      </c>
      <c r="G194" s="292"/>
      <c r="H194" s="288" t="s">
        <v>739</v>
      </c>
      <c r="I194" s="292" t="s">
        <v>740</v>
      </c>
      <c r="J194" s="292"/>
      <c r="K194" s="333"/>
    </row>
    <row r="195" spans="2:11" ht="15" customHeight="1">
      <c r="B195" s="312"/>
      <c r="C195" s="297" t="s">
        <v>741</v>
      </c>
      <c r="D195" s="292"/>
      <c r="E195" s="292"/>
      <c r="F195" s="311" t="s">
        <v>650</v>
      </c>
      <c r="G195" s="292"/>
      <c r="H195" s="292" t="s">
        <v>742</v>
      </c>
      <c r="I195" s="292" t="s">
        <v>684</v>
      </c>
      <c r="J195" s="292"/>
      <c r="K195" s="333"/>
    </row>
    <row r="196" spans="2:11" ht="15" customHeight="1">
      <c r="B196" s="312"/>
      <c r="C196" s="297" t="s">
        <v>743</v>
      </c>
      <c r="D196" s="292"/>
      <c r="E196" s="292"/>
      <c r="F196" s="311" t="s">
        <v>650</v>
      </c>
      <c r="G196" s="292"/>
      <c r="H196" s="292" t="s">
        <v>744</v>
      </c>
      <c r="I196" s="292" t="s">
        <v>684</v>
      </c>
      <c r="J196" s="292"/>
      <c r="K196" s="333"/>
    </row>
    <row r="197" spans="2:11" ht="15" customHeight="1">
      <c r="B197" s="312"/>
      <c r="C197" s="297" t="s">
        <v>745</v>
      </c>
      <c r="D197" s="292"/>
      <c r="E197" s="292"/>
      <c r="F197" s="311" t="s">
        <v>656</v>
      </c>
      <c r="G197" s="292"/>
      <c r="H197" s="292" t="s">
        <v>746</v>
      </c>
      <c r="I197" s="292" t="s">
        <v>684</v>
      </c>
      <c r="J197" s="292"/>
      <c r="K197" s="333"/>
    </row>
    <row r="198" spans="2:11" ht="15" customHeight="1">
      <c r="B198" s="339"/>
      <c r="C198" s="347"/>
      <c r="D198" s="321"/>
      <c r="E198" s="321"/>
      <c r="F198" s="321"/>
      <c r="G198" s="321"/>
      <c r="H198" s="321"/>
      <c r="I198" s="321"/>
      <c r="J198" s="321"/>
      <c r="K198" s="340"/>
    </row>
    <row r="199" spans="2:11" ht="18.75" customHeight="1">
      <c r="B199" s="288"/>
      <c r="C199" s="292"/>
      <c r="D199" s="292"/>
      <c r="E199" s="292"/>
      <c r="F199" s="311"/>
      <c r="G199" s="292"/>
      <c r="H199" s="292"/>
      <c r="I199" s="292"/>
      <c r="J199" s="292"/>
      <c r="K199" s="288"/>
    </row>
    <row r="200" spans="2:11" ht="18.75" customHeight="1">
      <c r="B200" s="298"/>
      <c r="C200" s="298"/>
      <c r="D200" s="298"/>
      <c r="E200" s="298"/>
      <c r="F200" s="298"/>
      <c r="G200" s="298"/>
      <c r="H200" s="298"/>
      <c r="I200" s="298"/>
      <c r="J200" s="298"/>
      <c r="K200" s="298"/>
    </row>
    <row r="201" spans="2:11">
      <c r="B201" s="280"/>
      <c r="C201" s="281"/>
      <c r="D201" s="281"/>
      <c r="E201" s="281"/>
      <c r="F201" s="281"/>
      <c r="G201" s="281"/>
      <c r="H201" s="281"/>
      <c r="I201" s="281"/>
      <c r="J201" s="281"/>
      <c r="K201" s="282"/>
    </row>
    <row r="202" spans="2:11" ht="21" customHeight="1">
      <c r="B202" s="283"/>
      <c r="C202" s="412" t="s">
        <v>747</v>
      </c>
      <c r="D202" s="412"/>
      <c r="E202" s="412"/>
      <c r="F202" s="412"/>
      <c r="G202" s="412"/>
      <c r="H202" s="412"/>
      <c r="I202" s="412"/>
      <c r="J202" s="412"/>
      <c r="K202" s="284"/>
    </row>
    <row r="203" spans="2:11" ht="25.5" customHeight="1">
      <c r="B203" s="283"/>
      <c r="C203" s="348" t="s">
        <v>748</v>
      </c>
      <c r="D203" s="348"/>
      <c r="E203" s="348"/>
      <c r="F203" s="348" t="s">
        <v>749</v>
      </c>
      <c r="G203" s="349"/>
      <c r="H203" s="408" t="s">
        <v>750</v>
      </c>
      <c r="I203" s="408"/>
      <c r="J203" s="408"/>
      <c r="K203" s="284"/>
    </row>
    <row r="204" spans="2:11" ht="5.25" customHeight="1">
      <c r="B204" s="312"/>
      <c r="C204" s="309"/>
      <c r="D204" s="309"/>
      <c r="E204" s="309"/>
      <c r="F204" s="309"/>
      <c r="G204" s="292"/>
      <c r="H204" s="309"/>
      <c r="I204" s="309"/>
      <c r="J204" s="309"/>
      <c r="K204" s="333"/>
    </row>
    <row r="205" spans="2:11" ht="15" customHeight="1">
      <c r="B205" s="312"/>
      <c r="C205" s="292" t="s">
        <v>740</v>
      </c>
      <c r="D205" s="292"/>
      <c r="E205" s="292"/>
      <c r="F205" s="311" t="s">
        <v>44</v>
      </c>
      <c r="G205" s="292"/>
      <c r="H205" s="409" t="s">
        <v>751</v>
      </c>
      <c r="I205" s="409"/>
      <c r="J205" s="409"/>
      <c r="K205" s="333"/>
    </row>
    <row r="206" spans="2:11" ht="15" customHeight="1">
      <c r="B206" s="312"/>
      <c r="C206" s="318"/>
      <c r="D206" s="292"/>
      <c r="E206" s="292"/>
      <c r="F206" s="311" t="s">
        <v>45</v>
      </c>
      <c r="G206" s="292"/>
      <c r="H206" s="409" t="s">
        <v>752</v>
      </c>
      <c r="I206" s="409"/>
      <c r="J206" s="409"/>
      <c r="K206" s="333"/>
    </row>
    <row r="207" spans="2:11" ht="15" customHeight="1">
      <c r="B207" s="312"/>
      <c r="C207" s="318"/>
      <c r="D207" s="292"/>
      <c r="E207" s="292"/>
      <c r="F207" s="311" t="s">
        <v>48</v>
      </c>
      <c r="G207" s="292"/>
      <c r="H207" s="409" t="s">
        <v>753</v>
      </c>
      <c r="I207" s="409"/>
      <c r="J207" s="409"/>
      <c r="K207" s="333"/>
    </row>
    <row r="208" spans="2:11" ht="15" customHeight="1">
      <c r="B208" s="312"/>
      <c r="C208" s="292"/>
      <c r="D208" s="292"/>
      <c r="E208" s="292"/>
      <c r="F208" s="311" t="s">
        <v>46</v>
      </c>
      <c r="G208" s="292"/>
      <c r="H208" s="409" t="s">
        <v>754</v>
      </c>
      <c r="I208" s="409"/>
      <c r="J208" s="409"/>
      <c r="K208" s="333"/>
    </row>
    <row r="209" spans="2:11" ht="15" customHeight="1">
      <c r="B209" s="312"/>
      <c r="C209" s="292"/>
      <c r="D209" s="292"/>
      <c r="E209" s="292"/>
      <c r="F209" s="311" t="s">
        <v>47</v>
      </c>
      <c r="G209" s="292"/>
      <c r="H209" s="409" t="s">
        <v>755</v>
      </c>
      <c r="I209" s="409"/>
      <c r="J209" s="409"/>
      <c r="K209" s="333"/>
    </row>
    <row r="210" spans="2:11" ht="15" customHeight="1">
      <c r="B210" s="312"/>
      <c r="C210" s="292"/>
      <c r="D210" s="292"/>
      <c r="E210" s="292"/>
      <c r="F210" s="311"/>
      <c r="G210" s="292"/>
      <c r="H210" s="292"/>
      <c r="I210" s="292"/>
      <c r="J210" s="292"/>
      <c r="K210" s="333"/>
    </row>
    <row r="211" spans="2:11" ht="15" customHeight="1">
      <c r="B211" s="312"/>
      <c r="C211" s="292" t="s">
        <v>696</v>
      </c>
      <c r="D211" s="292"/>
      <c r="E211" s="292"/>
      <c r="F211" s="311" t="s">
        <v>80</v>
      </c>
      <c r="G211" s="292"/>
      <c r="H211" s="409" t="s">
        <v>756</v>
      </c>
      <c r="I211" s="409"/>
      <c r="J211" s="409"/>
      <c r="K211" s="333"/>
    </row>
    <row r="212" spans="2:11" ht="15" customHeight="1">
      <c r="B212" s="312"/>
      <c r="C212" s="318"/>
      <c r="D212" s="292"/>
      <c r="E212" s="292"/>
      <c r="F212" s="311" t="s">
        <v>594</v>
      </c>
      <c r="G212" s="292"/>
      <c r="H212" s="409" t="s">
        <v>595</v>
      </c>
      <c r="I212" s="409"/>
      <c r="J212" s="409"/>
      <c r="K212" s="333"/>
    </row>
    <row r="213" spans="2:11" ht="15" customHeight="1">
      <c r="B213" s="312"/>
      <c r="C213" s="292"/>
      <c r="D213" s="292"/>
      <c r="E213" s="292"/>
      <c r="F213" s="311" t="s">
        <v>592</v>
      </c>
      <c r="G213" s="292"/>
      <c r="H213" s="409" t="s">
        <v>757</v>
      </c>
      <c r="I213" s="409"/>
      <c r="J213" s="409"/>
      <c r="K213" s="333"/>
    </row>
    <row r="214" spans="2:11" ht="15" customHeight="1">
      <c r="B214" s="350"/>
      <c r="C214" s="318"/>
      <c r="D214" s="318"/>
      <c r="E214" s="318"/>
      <c r="F214" s="311" t="s">
        <v>596</v>
      </c>
      <c r="G214" s="297"/>
      <c r="H214" s="407" t="s">
        <v>597</v>
      </c>
      <c r="I214" s="407"/>
      <c r="J214" s="407"/>
      <c r="K214" s="351"/>
    </row>
    <row r="215" spans="2:11" ht="15" customHeight="1">
      <c r="B215" s="350"/>
      <c r="C215" s="318"/>
      <c r="D215" s="318"/>
      <c r="E215" s="318"/>
      <c r="F215" s="311" t="s">
        <v>598</v>
      </c>
      <c r="G215" s="297"/>
      <c r="H215" s="407" t="s">
        <v>539</v>
      </c>
      <c r="I215" s="407"/>
      <c r="J215" s="407"/>
      <c r="K215" s="351"/>
    </row>
    <row r="216" spans="2:11" ht="15" customHeight="1">
      <c r="B216" s="350"/>
      <c r="C216" s="318"/>
      <c r="D216" s="318"/>
      <c r="E216" s="318"/>
      <c r="F216" s="352"/>
      <c r="G216" s="297"/>
      <c r="H216" s="353"/>
      <c r="I216" s="353"/>
      <c r="J216" s="353"/>
      <c r="K216" s="351"/>
    </row>
    <row r="217" spans="2:11" ht="15" customHeight="1">
      <c r="B217" s="350"/>
      <c r="C217" s="292" t="s">
        <v>720</v>
      </c>
      <c r="D217" s="318"/>
      <c r="E217" s="318"/>
      <c r="F217" s="311">
        <v>1</v>
      </c>
      <c r="G217" s="297"/>
      <c r="H217" s="407" t="s">
        <v>758</v>
      </c>
      <c r="I217" s="407"/>
      <c r="J217" s="407"/>
      <c r="K217" s="351"/>
    </row>
    <row r="218" spans="2:11" ht="15" customHeight="1">
      <c r="B218" s="350"/>
      <c r="C218" s="318"/>
      <c r="D218" s="318"/>
      <c r="E218" s="318"/>
      <c r="F218" s="311">
        <v>2</v>
      </c>
      <c r="G218" s="297"/>
      <c r="H218" s="407" t="s">
        <v>759</v>
      </c>
      <c r="I218" s="407"/>
      <c r="J218" s="407"/>
      <c r="K218" s="351"/>
    </row>
    <row r="219" spans="2:11" ht="15" customHeight="1">
      <c r="B219" s="350"/>
      <c r="C219" s="318"/>
      <c r="D219" s="318"/>
      <c r="E219" s="318"/>
      <c r="F219" s="311">
        <v>3</v>
      </c>
      <c r="G219" s="297"/>
      <c r="H219" s="407" t="s">
        <v>760</v>
      </c>
      <c r="I219" s="407"/>
      <c r="J219" s="407"/>
      <c r="K219" s="351"/>
    </row>
    <row r="220" spans="2:11" ht="15" customHeight="1">
      <c r="B220" s="350"/>
      <c r="C220" s="318"/>
      <c r="D220" s="318"/>
      <c r="E220" s="318"/>
      <c r="F220" s="311">
        <v>4</v>
      </c>
      <c r="G220" s="297"/>
      <c r="H220" s="407" t="s">
        <v>761</v>
      </c>
      <c r="I220" s="407"/>
      <c r="J220" s="407"/>
      <c r="K220" s="351"/>
    </row>
    <row r="221" spans="2:11" ht="12.75" customHeight="1">
      <c r="B221" s="354"/>
      <c r="C221" s="355"/>
      <c r="D221" s="355"/>
      <c r="E221" s="355"/>
      <c r="F221" s="355"/>
      <c r="G221" s="355"/>
      <c r="H221" s="355"/>
      <c r="I221" s="355"/>
      <c r="J221" s="355"/>
      <c r="K221" s="356"/>
    </row>
  </sheetData>
  <sheetProtection algorithmName="SHA-512" hashValue="1A6DMxJzZpZdTDh+SF/mBQcXQFre4D6/szL4TeJZF4GCit8UrMJc3mPEdSqf4y6XDyct1sLkuNm04U3gJa352w==" saltValue="gM1X7LnzjIvO1tWQ2TMU9A==" spinCount="100000" sheet="1" objects="1" scenarios="1" formatCells="0" formatColumns="0" formatRows="0" sort="0" autoFilter="0"/>
  <mergeCells count="77">
    <mergeCell ref="D11:J11"/>
    <mergeCell ref="D13:J13"/>
    <mergeCell ref="C9:J9"/>
    <mergeCell ref="D10:J10"/>
    <mergeCell ref="C3:J3"/>
    <mergeCell ref="C4:J4"/>
    <mergeCell ref="C6:J6"/>
    <mergeCell ref="C7:J7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C23:J23"/>
    <mergeCell ref="C24:J24"/>
    <mergeCell ref="C50:J50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  <mergeCell ref="H203:J203"/>
    <mergeCell ref="H205:J205"/>
    <mergeCell ref="H206:J206"/>
    <mergeCell ref="H207:J207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17045-14XT-PA - Suchý pot...</vt:lpstr>
      <vt:lpstr>Pokyny pro vyplnění</vt:lpstr>
      <vt:lpstr>'17045-14XT-PA - Suchý pot...'!Názvy_tisku</vt:lpstr>
      <vt:lpstr>'Rekapitulace zakázky'!Názvy_tisku</vt:lpstr>
      <vt:lpstr>'17045-14XT-PA - Suchý pot...'!Oblast_tisku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REGIO14-ALENA\Petrikova</dc:creator>
  <cp:lastModifiedBy>Petrikova</cp:lastModifiedBy>
  <dcterms:created xsi:type="dcterms:W3CDTF">2017-11-03T09:33:55Z</dcterms:created>
  <dcterms:modified xsi:type="dcterms:W3CDTF">2017-11-03T09:34:00Z</dcterms:modified>
</cp:coreProperties>
</file>